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1\SMT 2022\Roční plán\2022\Oprava propustků trati FM - ČT_přesun z r.2021\rozpočet\"/>
    </mc:Choice>
  </mc:AlternateContent>
  <bookViews>
    <workbookView xWindow="0" yWindow="0" windowWidth="28800" windowHeight="11835"/>
  </bookViews>
  <sheets>
    <sheet name="Rekapitulace stavby" sheetId="1" r:id="rId1"/>
    <sheet name="SO 01.1 - PROPUSTEK KM 11..." sheetId="2" r:id="rId2"/>
    <sheet name="SO 01.2 - PROPUSTEK KM 11..." sheetId="3" r:id="rId3"/>
    <sheet name="SO 02.1 - PROPUSTEK KM 11..." sheetId="4" r:id="rId4"/>
    <sheet name="SO 02.2 - PROPUSTEK KM 11..." sheetId="5" r:id="rId5"/>
    <sheet name="SO 02.3 - PROPUSTEK KM 11..." sheetId="6" r:id="rId6"/>
    <sheet name="SO 03.1 - PROPUSTEK KM 11..." sheetId="7" r:id="rId7"/>
    <sheet name="SO 03.2 - PROPUSTEK KM 11..." sheetId="8" r:id="rId8"/>
    <sheet name="SO 04.1 - PROPUSTEK KM 11..." sheetId="9" r:id="rId9"/>
    <sheet name="SO 04.2 - PROPUSTEK KM 11..." sheetId="10" r:id="rId10"/>
    <sheet name="VRN - Vedlejší rozpočtové..." sheetId="11" r:id="rId11"/>
    <sheet name="Pokyny pro vyplnění" sheetId="12" r:id="rId12"/>
  </sheets>
  <definedNames>
    <definedName name="_xlnm._FilterDatabase" localSheetId="1" hidden="1">'SO 01.1 - PROPUSTEK KM 11...'!$C$90:$K$591</definedName>
    <definedName name="_xlnm._FilterDatabase" localSheetId="2" hidden="1">'SO 01.2 - PROPUSTEK KM 11...'!$C$81:$K$211</definedName>
    <definedName name="_xlnm._FilterDatabase" localSheetId="3" hidden="1">'SO 02.1 - PROPUSTEK KM 11...'!$C$90:$K$488</definedName>
    <definedName name="_xlnm._FilterDatabase" localSheetId="4" hidden="1">'SO 02.2 - PROPUSTEK KM 11...'!$C$81:$K$164</definedName>
    <definedName name="_xlnm._FilterDatabase" localSheetId="5" hidden="1">'SO 02.3 - PROPUSTEK KM 11...'!$C$79:$K$124</definedName>
    <definedName name="_xlnm._FilterDatabase" localSheetId="6" hidden="1">'SO 03.1 - PROPUSTEK KM 11...'!$C$83:$K$295</definedName>
    <definedName name="_xlnm._FilterDatabase" localSheetId="7" hidden="1">'SO 03.2 - PROPUSTEK KM 11...'!$C$81:$K$159</definedName>
    <definedName name="_xlnm._FilterDatabase" localSheetId="8" hidden="1">'SO 04.1 - PROPUSTEK KM 11...'!$C$83:$K$234</definedName>
    <definedName name="_xlnm._FilterDatabase" localSheetId="9" hidden="1">'SO 04.2 - PROPUSTEK KM 11...'!$C$81:$K$159</definedName>
    <definedName name="_xlnm._FilterDatabase" localSheetId="10" hidden="1">'VRN - Vedlejší rozpočtové...'!$C$84:$K$188</definedName>
    <definedName name="_xlnm.Print_Titles" localSheetId="0">'Rekapitulace stavby'!$52:$52</definedName>
    <definedName name="_xlnm.Print_Titles" localSheetId="1">'SO 01.1 - PROPUSTEK KM 11...'!$90:$90</definedName>
    <definedName name="_xlnm.Print_Titles" localSheetId="2">'SO 01.2 - PROPUSTEK KM 11...'!$81:$81</definedName>
    <definedName name="_xlnm.Print_Titles" localSheetId="3">'SO 02.1 - PROPUSTEK KM 11...'!$90:$90</definedName>
    <definedName name="_xlnm.Print_Titles" localSheetId="4">'SO 02.2 - PROPUSTEK KM 11...'!$81:$81</definedName>
    <definedName name="_xlnm.Print_Titles" localSheetId="5">'SO 02.3 - PROPUSTEK KM 11...'!$79:$79</definedName>
    <definedName name="_xlnm.Print_Titles" localSheetId="6">'SO 03.1 - PROPUSTEK KM 11...'!$83:$83</definedName>
    <definedName name="_xlnm.Print_Titles" localSheetId="7">'SO 03.2 - PROPUSTEK KM 11...'!$81:$81</definedName>
    <definedName name="_xlnm.Print_Titles" localSheetId="8">'SO 04.1 - PROPUSTEK KM 11...'!$83:$83</definedName>
    <definedName name="_xlnm.Print_Titles" localSheetId="9">'SO 04.2 - PROPUSTEK KM 11...'!$81:$81</definedName>
    <definedName name="_xlnm.Print_Titles" localSheetId="10">'VRN - Vedlejší rozpočtové...'!$84:$84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  <definedName name="_xlnm.Print_Area" localSheetId="1">'SO 01.1 - PROPUSTEK KM 11...'!$C$4:$J$39,'SO 01.1 - PROPUSTEK KM 11...'!$C$45:$J$72,'SO 01.1 - PROPUSTEK KM 11...'!$C$78:$K$591</definedName>
    <definedName name="_xlnm.Print_Area" localSheetId="2">'SO 01.2 - PROPUSTEK KM 11...'!$C$4:$J$39,'SO 01.2 - PROPUSTEK KM 11...'!$C$45:$J$63,'SO 01.2 - PROPUSTEK KM 11...'!$C$69:$K$211</definedName>
    <definedName name="_xlnm.Print_Area" localSheetId="3">'SO 02.1 - PROPUSTEK KM 11...'!$C$4:$J$39,'SO 02.1 - PROPUSTEK KM 11...'!$C$45:$J$72,'SO 02.1 - PROPUSTEK KM 11...'!$C$78:$K$488</definedName>
    <definedName name="_xlnm.Print_Area" localSheetId="4">'SO 02.2 - PROPUSTEK KM 11...'!$C$4:$J$39,'SO 02.2 - PROPUSTEK KM 11...'!$C$45:$J$63,'SO 02.2 - PROPUSTEK KM 11...'!$C$69:$K$164</definedName>
    <definedName name="_xlnm.Print_Area" localSheetId="5">'SO 02.3 - PROPUSTEK KM 11...'!$C$4:$J$39,'SO 02.3 - PROPUSTEK KM 11...'!$C$45:$J$61,'SO 02.3 - PROPUSTEK KM 11...'!$C$67:$K$124</definedName>
    <definedName name="_xlnm.Print_Area" localSheetId="6">'SO 03.1 - PROPUSTEK KM 11...'!$C$4:$J$39,'SO 03.1 - PROPUSTEK KM 11...'!$C$45:$J$65,'SO 03.1 - PROPUSTEK KM 11...'!$C$71:$K$295</definedName>
    <definedName name="_xlnm.Print_Area" localSheetId="7">'SO 03.2 - PROPUSTEK KM 11...'!$C$4:$J$39,'SO 03.2 - PROPUSTEK KM 11...'!$C$45:$J$63,'SO 03.2 - PROPUSTEK KM 11...'!$C$69:$K$159</definedName>
    <definedName name="_xlnm.Print_Area" localSheetId="8">'SO 04.1 - PROPUSTEK KM 11...'!$C$4:$J$39,'SO 04.1 - PROPUSTEK KM 11...'!$C$45:$J$65,'SO 04.1 - PROPUSTEK KM 11...'!$C$71:$K$234</definedName>
    <definedName name="_xlnm.Print_Area" localSheetId="9">'SO 04.2 - PROPUSTEK KM 11...'!$C$4:$J$39,'SO 04.2 - PROPUSTEK KM 11...'!$C$45:$J$63,'SO 04.2 - PROPUSTEK KM 11...'!$C$69:$K$159</definedName>
    <definedName name="_xlnm.Print_Area" localSheetId="10">'VRN - Vedlejší rozpočtové...'!$C$4:$J$39,'VRN - Vedlejší rozpočtové...'!$C$45:$J$66,'VRN - Vedlejší rozpočtové...'!$C$72:$K$188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64" i="1" s="1"/>
  <c r="J35" i="11"/>
  <c r="AX64" i="1" s="1"/>
  <c r="BI184" i="11"/>
  <c r="BH184" i="11"/>
  <c r="BG184" i="11"/>
  <c r="BF184" i="11"/>
  <c r="T184" i="11"/>
  <c r="R184" i="11"/>
  <c r="P184" i="11"/>
  <c r="BI179" i="11"/>
  <c r="BH179" i="11"/>
  <c r="BG179" i="11"/>
  <c r="BF179" i="11"/>
  <c r="T179" i="11"/>
  <c r="R179" i="11"/>
  <c r="P179" i="11"/>
  <c r="BI174" i="11"/>
  <c r="BH174" i="11"/>
  <c r="BG174" i="11"/>
  <c r="BF174" i="11"/>
  <c r="T174" i="11"/>
  <c r="R174" i="11"/>
  <c r="P174" i="11"/>
  <c r="BI169" i="11"/>
  <c r="BH169" i="11"/>
  <c r="BG169" i="11"/>
  <c r="BF169" i="11"/>
  <c r="T169" i="11"/>
  <c r="R169" i="11"/>
  <c r="P169" i="11"/>
  <c r="BI163" i="11"/>
  <c r="BH163" i="11"/>
  <c r="BG163" i="11"/>
  <c r="BF163" i="11"/>
  <c r="T163" i="11"/>
  <c r="R163" i="11"/>
  <c r="P163" i="11"/>
  <c r="BI154" i="11"/>
  <c r="BH154" i="11"/>
  <c r="BG154" i="11"/>
  <c r="BF154" i="11"/>
  <c r="T154" i="11"/>
  <c r="R154" i="11"/>
  <c r="P154" i="11"/>
  <c r="BI146" i="11"/>
  <c r="BH146" i="11"/>
  <c r="BG146" i="11"/>
  <c r="BF146" i="11"/>
  <c r="T146" i="11"/>
  <c r="R146" i="11"/>
  <c r="P146" i="11"/>
  <c r="BI142" i="11"/>
  <c r="BH142" i="11"/>
  <c r="BG142" i="11"/>
  <c r="BF142" i="11"/>
  <c r="T142" i="11"/>
  <c r="T141" i="11" s="1"/>
  <c r="R142" i="11"/>
  <c r="P142" i="11"/>
  <c r="P141" i="11" s="1"/>
  <c r="BI134" i="11"/>
  <c r="BH134" i="11"/>
  <c r="BG134" i="11"/>
  <c r="BF134" i="11"/>
  <c r="T134" i="11"/>
  <c r="R134" i="11"/>
  <c r="P134" i="11"/>
  <c r="BI129" i="11"/>
  <c r="BH129" i="11"/>
  <c r="BG129" i="11"/>
  <c r="BF129" i="11"/>
  <c r="T129" i="11"/>
  <c r="R129" i="11"/>
  <c r="P129" i="11"/>
  <c r="BI122" i="11"/>
  <c r="BH122" i="11"/>
  <c r="BG122" i="11"/>
  <c r="BF122" i="11"/>
  <c r="T122" i="11"/>
  <c r="R122" i="11"/>
  <c r="P122" i="11"/>
  <c r="BI116" i="11"/>
  <c r="BH116" i="11"/>
  <c r="BG116" i="11"/>
  <c r="BF116" i="11"/>
  <c r="T116" i="11"/>
  <c r="R116" i="11"/>
  <c r="P116" i="11"/>
  <c r="BI108" i="11"/>
  <c r="BH108" i="11"/>
  <c r="BG108" i="11"/>
  <c r="BF108" i="11"/>
  <c r="T108" i="11"/>
  <c r="R108" i="11"/>
  <c r="P108" i="11"/>
  <c r="BI101" i="11"/>
  <c r="BH101" i="11"/>
  <c r="BG101" i="11"/>
  <c r="BF101" i="11"/>
  <c r="T101" i="11"/>
  <c r="R101" i="11"/>
  <c r="P101" i="11"/>
  <c r="BI93" i="11"/>
  <c r="BH93" i="11"/>
  <c r="BG93" i="11"/>
  <c r="BF93" i="11"/>
  <c r="T93" i="11"/>
  <c r="R93" i="11"/>
  <c r="P93" i="11"/>
  <c r="BI87" i="11"/>
  <c r="BH87" i="11"/>
  <c r="BG87" i="11"/>
  <c r="BF87" i="11"/>
  <c r="T87" i="11"/>
  <c r="R87" i="11"/>
  <c r="P87" i="11"/>
  <c r="F81" i="11"/>
  <c r="F79" i="11"/>
  <c r="E77" i="11"/>
  <c r="F54" i="11"/>
  <c r="F52" i="11"/>
  <c r="E50" i="11"/>
  <c r="J24" i="11"/>
  <c r="E24" i="11"/>
  <c r="J82" i="11" s="1"/>
  <c r="J23" i="11"/>
  <c r="J21" i="11"/>
  <c r="E21" i="11"/>
  <c r="J54" i="11"/>
  <c r="J20" i="11"/>
  <c r="J18" i="11"/>
  <c r="E18" i="11"/>
  <c r="F82" i="11" s="1"/>
  <c r="J17" i="11"/>
  <c r="J12" i="11"/>
  <c r="J52" i="11"/>
  <c r="E7" i="11"/>
  <c r="E75" i="11"/>
  <c r="J37" i="10"/>
  <c r="J36" i="10"/>
  <c r="AY63" i="1"/>
  <c r="J35" i="10"/>
  <c r="AX63" i="1" s="1"/>
  <c r="BI155" i="10"/>
  <c r="BH155" i="10"/>
  <c r="BG155" i="10"/>
  <c r="BF155" i="10"/>
  <c r="T155" i="10"/>
  <c r="R155" i="10"/>
  <c r="P155" i="10"/>
  <c r="BI148" i="10"/>
  <c r="BH148" i="10"/>
  <c r="BG148" i="10"/>
  <c r="BF148" i="10"/>
  <c r="T148" i="10"/>
  <c r="R148" i="10"/>
  <c r="P148" i="10"/>
  <c r="BI141" i="10"/>
  <c r="BH141" i="10"/>
  <c r="BG141" i="10"/>
  <c r="BF141" i="10"/>
  <c r="T141" i="10"/>
  <c r="R141" i="10"/>
  <c r="P141" i="10"/>
  <c r="BI136" i="10"/>
  <c r="BH136" i="10"/>
  <c r="BG136" i="10"/>
  <c r="BF136" i="10"/>
  <c r="T136" i="10"/>
  <c r="R136" i="10"/>
  <c r="P136" i="10"/>
  <c r="BI130" i="10"/>
  <c r="BH130" i="10"/>
  <c r="BG130" i="10"/>
  <c r="BF130" i="10"/>
  <c r="T130" i="10"/>
  <c r="R130" i="10"/>
  <c r="P130" i="10"/>
  <c r="BI125" i="10"/>
  <c r="BH125" i="10"/>
  <c r="BG125" i="10"/>
  <c r="BF125" i="10"/>
  <c r="T125" i="10"/>
  <c r="R125" i="10"/>
  <c r="P125" i="10"/>
  <c r="BI120" i="10"/>
  <c r="BH120" i="10"/>
  <c r="BG120" i="10"/>
  <c r="BF120" i="10"/>
  <c r="T120" i="10"/>
  <c r="R120" i="10"/>
  <c r="P120" i="10"/>
  <c r="BI115" i="10"/>
  <c r="BH115" i="10"/>
  <c r="BG115" i="10"/>
  <c r="BF115" i="10"/>
  <c r="T115" i="10"/>
  <c r="R115" i="10"/>
  <c r="P115" i="10"/>
  <c r="BI110" i="10"/>
  <c r="BH110" i="10"/>
  <c r="BG110" i="10"/>
  <c r="BF110" i="10"/>
  <c r="T110" i="10"/>
  <c r="R110" i="10"/>
  <c r="P110" i="10"/>
  <c r="BI105" i="10"/>
  <c r="BH105" i="10"/>
  <c r="BG105" i="10"/>
  <c r="BF105" i="10"/>
  <c r="T105" i="10"/>
  <c r="R105" i="10"/>
  <c r="P105" i="10"/>
  <c r="BI100" i="10"/>
  <c r="BH100" i="10"/>
  <c r="BG100" i="10"/>
  <c r="BF100" i="10"/>
  <c r="T100" i="10"/>
  <c r="R100" i="10"/>
  <c r="P100" i="10"/>
  <c r="BI95" i="10"/>
  <c r="BH95" i="10"/>
  <c r="BG95" i="10"/>
  <c r="BF95" i="10"/>
  <c r="T95" i="10"/>
  <c r="R95" i="10"/>
  <c r="P95" i="10"/>
  <c r="BI90" i="10"/>
  <c r="BH90" i="10"/>
  <c r="BG90" i="10"/>
  <c r="BF90" i="10"/>
  <c r="T90" i="10"/>
  <c r="R90" i="10"/>
  <c r="P90" i="10"/>
  <c r="BI85" i="10"/>
  <c r="BH85" i="10"/>
  <c r="BG85" i="10"/>
  <c r="BF85" i="10"/>
  <c r="T85" i="10"/>
  <c r="R85" i="10"/>
  <c r="P85" i="10"/>
  <c r="F78" i="10"/>
  <c r="F76" i="10"/>
  <c r="E74" i="10"/>
  <c r="F54" i="10"/>
  <c r="F52" i="10"/>
  <c r="E50" i="10"/>
  <c r="J24" i="10"/>
  <c r="E24" i="10"/>
  <c r="J55" i="10"/>
  <c r="J23" i="10"/>
  <c r="J21" i="10"/>
  <c r="E21" i="10"/>
  <c r="J78" i="10"/>
  <c r="J20" i="10"/>
  <c r="J18" i="10"/>
  <c r="E18" i="10"/>
  <c r="F55" i="10" s="1"/>
  <c r="J17" i="10"/>
  <c r="J12" i="10"/>
  <c r="J52" i="10"/>
  <c r="E7" i="10"/>
  <c r="E72" i="10" s="1"/>
  <c r="J37" i="9"/>
  <c r="J36" i="9"/>
  <c r="AY62" i="1"/>
  <c r="J35" i="9"/>
  <c r="AX62" i="1"/>
  <c r="BI232" i="9"/>
  <c r="BH232" i="9"/>
  <c r="BG232" i="9"/>
  <c r="BF232" i="9"/>
  <c r="T232" i="9"/>
  <c r="R232" i="9"/>
  <c r="P232" i="9"/>
  <c r="BI229" i="9"/>
  <c r="BH229" i="9"/>
  <c r="BG229" i="9"/>
  <c r="BF229" i="9"/>
  <c r="T229" i="9"/>
  <c r="R229" i="9"/>
  <c r="P229" i="9"/>
  <c r="BI222" i="9"/>
  <c r="BH222" i="9"/>
  <c r="BG222" i="9"/>
  <c r="BF222" i="9"/>
  <c r="T222" i="9"/>
  <c r="R222" i="9"/>
  <c r="P222" i="9"/>
  <c r="BI212" i="9"/>
  <c r="BH212" i="9"/>
  <c r="BG212" i="9"/>
  <c r="BF212" i="9"/>
  <c r="T212" i="9"/>
  <c r="R212" i="9"/>
  <c r="P212" i="9"/>
  <c r="BI207" i="9"/>
  <c r="BH207" i="9"/>
  <c r="BG207" i="9"/>
  <c r="BF207" i="9"/>
  <c r="T207" i="9"/>
  <c r="R207" i="9"/>
  <c r="P207" i="9"/>
  <c r="BI197" i="9"/>
  <c r="BH197" i="9"/>
  <c r="BG197" i="9"/>
  <c r="BF197" i="9"/>
  <c r="T197" i="9"/>
  <c r="R197" i="9"/>
  <c r="P197" i="9"/>
  <c r="BI185" i="9"/>
  <c r="BH185" i="9"/>
  <c r="BG185" i="9"/>
  <c r="BF185" i="9"/>
  <c r="T185" i="9"/>
  <c r="R185" i="9"/>
  <c r="P185" i="9"/>
  <c r="BI178" i="9"/>
  <c r="BH178" i="9"/>
  <c r="BG178" i="9"/>
  <c r="BF178" i="9"/>
  <c r="T178" i="9"/>
  <c r="R178" i="9"/>
  <c r="P178" i="9"/>
  <c r="BI170" i="9"/>
  <c r="BH170" i="9"/>
  <c r="BG170" i="9"/>
  <c r="BF170" i="9"/>
  <c r="T170" i="9"/>
  <c r="R170" i="9"/>
  <c r="P170" i="9"/>
  <c r="BI163" i="9"/>
  <c r="BH163" i="9"/>
  <c r="BG163" i="9"/>
  <c r="BF163" i="9"/>
  <c r="T163" i="9"/>
  <c r="R163" i="9"/>
  <c r="P163" i="9"/>
  <c r="BI159" i="9"/>
  <c r="BH159" i="9"/>
  <c r="BG159" i="9"/>
  <c r="BF159" i="9"/>
  <c r="T159" i="9"/>
  <c r="R159" i="9"/>
  <c r="P159" i="9"/>
  <c r="BI153" i="9"/>
  <c r="BH153" i="9"/>
  <c r="BG153" i="9"/>
  <c r="BF153" i="9"/>
  <c r="T153" i="9"/>
  <c r="R153" i="9"/>
  <c r="P153" i="9"/>
  <c r="BI147" i="9"/>
  <c r="BH147" i="9"/>
  <c r="BG147" i="9"/>
  <c r="BF147" i="9"/>
  <c r="T147" i="9"/>
  <c r="R147" i="9"/>
  <c r="P147" i="9"/>
  <c r="BI142" i="9"/>
  <c r="BH142" i="9"/>
  <c r="BG142" i="9"/>
  <c r="BF142" i="9"/>
  <c r="T142" i="9"/>
  <c r="R142" i="9"/>
  <c r="P142" i="9"/>
  <c r="BI136" i="9"/>
  <c r="BH136" i="9"/>
  <c r="BG136" i="9"/>
  <c r="BF136" i="9"/>
  <c r="T136" i="9"/>
  <c r="R136" i="9"/>
  <c r="P136" i="9"/>
  <c r="BI128" i="9"/>
  <c r="BH128" i="9"/>
  <c r="BG128" i="9"/>
  <c r="BF128" i="9"/>
  <c r="T128" i="9"/>
  <c r="R128" i="9"/>
  <c r="P128" i="9"/>
  <c r="BI122" i="9"/>
  <c r="BH122" i="9"/>
  <c r="BG122" i="9"/>
  <c r="BF122" i="9"/>
  <c r="T122" i="9"/>
  <c r="R122" i="9"/>
  <c r="P122" i="9"/>
  <c r="BI116" i="9"/>
  <c r="BH116" i="9"/>
  <c r="BG116" i="9"/>
  <c r="BF116" i="9"/>
  <c r="T116" i="9"/>
  <c r="R116" i="9"/>
  <c r="P116" i="9"/>
  <c r="BI110" i="9"/>
  <c r="BH110" i="9"/>
  <c r="BG110" i="9"/>
  <c r="BF110" i="9"/>
  <c r="T110" i="9"/>
  <c r="R110" i="9"/>
  <c r="P110" i="9"/>
  <c r="BI104" i="9"/>
  <c r="BH104" i="9"/>
  <c r="BG104" i="9"/>
  <c r="BF104" i="9"/>
  <c r="T104" i="9"/>
  <c r="R104" i="9"/>
  <c r="P104" i="9"/>
  <c r="BI102" i="9"/>
  <c r="BH102" i="9"/>
  <c r="BG102" i="9"/>
  <c r="BF102" i="9"/>
  <c r="T102" i="9"/>
  <c r="R102" i="9"/>
  <c r="P102" i="9"/>
  <c r="BI96" i="9"/>
  <c r="BH96" i="9"/>
  <c r="BG96" i="9"/>
  <c r="BF96" i="9"/>
  <c r="T96" i="9"/>
  <c r="R96" i="9"/>
  <c r="P96" i="9"/>
  <c r="BI90" i="9"/>
  <c r="BH90" i="9"/>
  <c r="BG90" i="9"/>
  <c r="BF90" i="9"/>
  <c r="T90" i="9"/>
  <c r="R90" i="9"/>
  <c r="P90" i="9"/>
  <c r="BI87" i="9"/>
  <c r="BH87" i="9"/>
  <c r="BG87" i="9"/>
  <c r="BF87" i="9"/>
  <c r="T87" i="9"/>
  <c r="R87" i="9"/>
  <c r="P87" i="9"/>
  <c r="F80" i="9"/>
  <c r="F78" i="9"/>
  <c r="E76" i="9"/>
  <c r="F54" i="9"/>
  <c r="F52" i="9"/>
  <c r="E50" i="9"/>
  <c r="J24" i="9"/>
  <c r="E24" i="9"/>
  <c r="J81" i="9" s="1"/>
  <c r="J23" i="9"/>
  <c r="J21" i="9"/>
  <c r="E21" i="9"/>
  <c r="J54" i="9"/>
  <c r="J20" i="9"/>
  <c r="J18" i="9"/>
  <c r="E18" i="9"/>
  <c r="F81" i="9"/>
  <c r="J17" i="9"/>
  <c r="J12" i="9"/>
  <c r="J52" i="9"/>
  <c r="E7" i="9"/>
  <c r="E48" i="9"/>
  <c r="J37" i="8"/>
  <c r="J36" i="8"/>
  <c r="AY61" i="1"/>
  <c r="J35" i="8"/>
  <c r="AX61" i="1"/>
  <c r="BI155" i="8"/>
  <c r="BH155" i="8"/>
  <c r="BG155" i="8"/>
  <c r="BF155" i="8"/>
  <c r="T155" i="8"/>
  <c r="R155" i="8"/>
  <c r="P155" i="8"/>
  <c r="BI148" i="8"/>
  <c r="BH148" i="8"/>
  <c r="BG148" i="8"/>
  <c r="BF148" i="8"/>
  <c r="T148" i="8"/>
  <c r="R148" i="8"/>
  <c r="P148" i="8"/>
  <c r="BI141" i="8"/>
  <c r="BH141" i="8"/>
  <c r="BG141" i="8"/>
  <c r="BF141" i="8"/>
  <c r="T141" i="8"/>
  <c r="R141" i="8"/>
  <c r="P141" i="8"/>
  <c r="BI136" i="8"/>
  <c r="BH136" i="8"/>
  <c r="BG136" i="8"/>
  <c r="BF136" i="8"/>
  <c r="T136" i="8"/>
  <c r="R136" i="8"/>
  <c r="P136" i="8"/>
  <c r="BI130" i="8"/>
  <c r="BH130" i="8"/>
  <c r="BG130" i="8"/>
  <c r="BF130" i="8"/>
  <c r="T130" i="8"/>
  <c r="R130" i="8"/>
  <c r="P130" i="8"/>
  <c r="BI125" i="8"/>
  <c r="BH125" i="8"/>
  <c r="BG125" i="8"/>
  <c r="BF125" i="8"/>
  <c r="T125" i="8"/>
  <c r="R125" i="8"/>
  <c r="P125" i="8"/>
  <c r="BI120" i="8"/>
  <c r="BH120" i="8"/>
  <c r="BG120" i="8"/>
  <c r="BF120" i="8"/>
  <c r="T120" i="8"/>
  <c r="R120" i="8"/>
  <c r="P120" i="8"/>
  <c r="BI115" i="8"/>
  <c r="BH115" i="8"/>
  <c r="BG115" i="8"/>
  <c r="BF115" i="8"/>
  <c r="T115" i="8"/>
  <c r="R115" i="8"/>
  <c r="P115" i="8"/>
  <c r="BI110" i="8"/>
  <c r="BH110" i="8"/>
  <c r="BG110" i="8"/>
  <c r="BF110" i="8"/>
  <c r="T110" i="8"/>
  <c r="R110" i="8"/>
  <c r="P110" i="8"/>
  <c r="BI105" i="8"/>
  <c r="BH105" i="8"/>
  <c r="BG105" i="8"/>
  <c r="BF105" i="8"/>
  <c r="T105" i="8"/>
  <c r="R105" i="8"/>
  <c r="P105" i="8"/>
  <c r="BI100" i="8"/>
  <c r="BH100" i="8"/>
  <c r="BG100" i="8"/>
  <c r="BF100" i="8"/>
  <c r="T100" i="8"/>
  <c r="R100" i="8"/>
  <c r="P100" i="8"/>
  <c r="BI95" i="8"/>
  <c r="BH95" i="8"/>
  <c r="BG95" i="8"/>
  <c r="BF95" i="8"/>
  <c r="T95" i="8"/>
  <c r="R95" i="8"/>
  <c r="P95" i="8"/>
  <c r="BI90" i="8"/>
  <c r="BH90" i="8"/>
  <c r="BG90" i="8"/>
  <c r="BF90" i="8"/>
  <c r="T90" i="8"/>
  <c r="R90" i="8"/>
  <c r="P90" i="8"/>
  <c r="BI85" i="8"/>
  <c r="BH85" i="8"/>
  <c r="BG85" i="8"/>
  <c r="BF85" i="8"/>
  <c r="T85" i="8"/>
  <c r="R85" i="8"/>
  <c r="P85" i="8"/>
  <c r="F78" i="8"/>
  <c r="F76" i="8"/>
  <c r="E74" i="8"/>
  <c r="F54" i="8"/>
  <c r="F52" i="8"/>
  <c r="E50" i="8"/>
  <c r="J24" i="8"/>
  <c r="E24" i="8"/>
  <c r="J79" i="8" s="1"/>
  <c r="J23" i="8"/>
  <c r="J21" i="8"/>
  <c r="E21" i="8"/>
  <c r="J78" i="8"/>
  <c r="J20" i="8"/>
  <c r="J18" i="8"/>
  <c r="E18" i="8"/>
  <c r="F55" i="8"/>
  <c r="J17" i="8"/>
  <c r="J12" i="8"/>
  <c r="J76" i="8"/>
  <c r="E7" i="8"/>
  <c r="E72" i="8"/>
  <c r="J37" i="7"/>
  <c r="J36" i="7"/>
  <c r="AY60" i="1"/>
  <c r="J35" i="7"/>
  <c r="AX60" i="1"/>
  <c r="BI293" i="7"/>
  <c r="BH293" i="7"/>
  <c r="BG293" i="7"/>
  <c r="BF293" i="7"/>
  <c r="T293" i="7"/>
  <c r="R293" i="7"/>
  <c r="P293" i="7"/>
  <c r="BI290" i="7"/>
  <c r="BH290" i="7"/>
  <c r="BG290" i="7"/>
  <c r="BF290" i="7"/>
  <c r="T290" i="7"/>
  <c r="R290" i="7"/>
  <c r="P290" i="7"/>
  <c r="BI277" i="7"/>
  <c r="BH277" i="7"/>
  <c r="BG277" i="7"/>
  <c r="BF277" i="7"/>
  <c r="T277" i="7"/>
  <c r="R277" i="7"/>
  <c r="P277" i="7"/>
  <c r="BI269" i="7"/>
  <c r="BH269" i="7"/>
  <c r="BG269" i="7"/>
  <c r="BF269" i="7"/>
  <c r="T269" i="7"/>
  <c r="R269" i="7"/>
  <c r="P269" i="7"/>
  <c r="BI263" i="7"/>
  <c r="BH263" i="7"/>
  <c r="BG263" i="7"/>
  <c r="BF263" i="7"/>
  <c r="T263" i="7"/>
  <c r="R263" i="7"/>
  <c r="P263" i="7"/>
  <c r="BI253" i="7"/>
  <c r="BH253" i="7"/>
  <c r="BG253" i="7"/>
  <c r="BF253" i="7"/>
  <c r="T253" i="7"/>
  <c r="R253" i="7"/>
  <c r="P253" i="7"/>
  <c r="BI247" i="7"/>
  <c r="BH247" i="7"/>
  <c r="BG247" i="7"/>
  <c r="BF247" i="7"/>
  <c r="T247" i="7"/>
  <c r="R247" i="7"/>
  <c r="P247" i="7"/>
  <c r="BI237" i="7"/>
  <c r="BH237" i="7"/>
  <c r="BG237" i="7"/>
  <c r="BF237" i="7"/>
  <c r="T237" i="7"/>
  <c r="R237" i="7"/>
  <c r="P237" i="7"/>
  <c r="BI227" i="7"/>
  <c r="BH227" i="7"/>
  <c r="BG227" i="7"/>
  <c r="BF227" i="7"/>
  <c r="T227" i="7"/>
  <c r="R227" i="7"/>
  <c r="P227" i="7"/>
  <c r="BI219" i="7"/>
  <c r="BH219" i="7"/>
  <c r="BG219" i="7"/>
  <c r="BF219" i="7"/>
  <c r="T219" i="7"/>
  <c r="R219" i="7"/>
  <c r="P219" i="7"/>
  <c r="BI209" i="7"/>
  <c r="BH209" i="7"/>
  <c r="BG209" i="7"/>
  <c r="BF209" i="7"/>
  <c r="T209" i="7"/>
  <c r="R209" i="7"/>
  <c r="P209" i="7"/>
  <c r="BI201" i="7"/>
  <c r="BH201" i="7"/>
  <c r="BG201" i="7"/>
  <c r="BF201" i="7"/>
  <c r="T201" i="7"/>
  <c r="R201" i="7"/>
  <c r="P201" i="7"/>
  <c r="BI195" i="7"/>
  <c r="BH195" i="7"/>
  <c r="BG195" i="7"/>
  <c r="BF195" i="7"/>
  <c r="T195" i="7"/>
  <c r="R195" i="7"/>
  <c r="P195" i="7"/>
  <c r="BI184" i="7"/>
  <c r="BH184" i="7"/>
  <c r="BG184" i="7"/>
  <c r="BF184" i="7"/>
  <c r="T184" i="7"/>
  <c r="R184" i="7"/>
  <c r="P184" i="7"/>
  <c r="BI178" i="7"/>
  <c r="BH178" i="7"/>
  <c r="BG178" i="7"/>
  <c r="BF178" i="7"/>
  <c r="T178" i="7"/>
  <c r="R178" i="7"/>
  <c r="P178" i="7"/>
  <c r="BI171" i="7"/>
  <c r="BH171" i="7"/>
  <c r="BG171" i="7"/>
  <c r="BF171" i="7"/>
  <c r="T171" i="7"/>
  <c r="R171" i="7"/>
  <c r="P171" i="7"/>
  <c r="BI167" i="7"/>
  <c r="BH167" i="7"/>
  <c r="BG167" i="7"/>
  <c r="BF167" i="7"/>
  <c r="T167" i="7"/>
  <c r="R167" i="7"/>
  <c r="P167" i="7"/>
  <c r="BI161" i="7"/>
  <c r="BH161" i="7"/>
  <c r="BG161" i="7"/>
  <c r="BF161" i="7"/>
  <c r="T161" i="7"/>
  <c r="R161" i="7"/>
  <c r="P161" i="7"/>
  <c r="BI155" i="7"/>
  <c r="BH155" i="7"/>
  <c r="BG155" i="7"/>
  <c r="BF155" i="7"/>
  <c r="T155" i="7"/>
  <c r="R155" i="7"/>
  <c r="P155" i="7"/>
  <c r="BI150" i="7"/>
  <c r="BH150" i="7"/>
  <c r="BG150" i="7"/>
  <c r="BF150" i="7"/>
  <c r="T150" i="7"/>
  <c r="R150" i="7"/>
  <c r="P150" i="7"/>
  <c r="BI144" i="7"/>
  <c r="BH144" i="7"/>
  <c r="BG144" i="7"/>
  <c r="BF144" i="7"/>
  <c r="T144" i="7"/>
  <c r="R144" i="7"/>
  <c r="P144" i="7"/>
  <c r="BI134" i="7"/>
  <c r="BH134" i="7"/>
  <c r="BG134" i="7"/>
  <c r="BF134" i="7"/>
  <c r="T134" i="7"/>
  <c r="R134" i="7"/>
  <c r="P134" i="7"/>
  <c r="BI126" i="7"/>
  <c r="BH126" i="7"/>
  <c r="BG126" i="7"/>
  <c r="BF126" i="7"/>
  <c r="T126" i="7"/>
  <c r="R126" i="7"/>
  <c r="P126" i="7"/>
  <c r="BI118" i="7"/>
  <c r="BH118" i="7"/>
  <c r="BG118" i="7"/>
  <c r="BF118" i="7"/>
  <c r="T118" i="7"/>
  <c r="R118" i="7"/>
  <c r="P118" i="7"/>
  <c r="BI110" i="7"/>
  <c r="BH110" i="7"/>
  <c r="BG110" i="7"/>
  <c r="BF110" i="7"/>
  <c r="T110" i="7"/>
  <c r="R110" i="7"/>
  <c r="P110" i="7"/>
  <c r="BI104" i="7"/>
  <c r="BH104" i="7"/>
  <c r="BG104" i="7"/>
  <c r="BF104" i="7"/>
  <c r="T104" i="7"/>
  <c r="R104" i="7"/>
  <c r="P104" i="7"/>
  <c r="BI102" i="7"/>
  <c r="BH102" i="7"/>
  <c r="BG102" i="7"/>
  <c r="BF102" i="7"/>
  <c r="T102" i="7"/>
  <c r="R102" i="7"/>
  <c r="P102" i="7"/>
  <c r="BI96" i="7"/>
  <c r="BH96" i="7"/>
  <c r="BG96" i="7"/>
  <c r="BF96" i="7"/>
  <c r="T96" i="7"/>
  <c r="R96" i="7"/>
  <c r="P96" i="7"/>
  <c r="BI90" i="7"/>
  <c r="BH90" i="7"/>
  <c r="BG90" i="7"/>
  <c r="BF90" i="7"/>
  <c r="T90" i="7"/>
  <c r="R90" i="7"/>
  <c r="P90" i="7"/>
  <c r="BI87" i="7"/>
  <c r="BH87" i="7"/>
  <c r="BG87" i="7"/>
  <c r="BF87" i="7"/>
  <c r="T87" i="7"/>
  <c r="R87" i="7"/>
  <c r="P87" i="7"/>
  <c r="F80" i="7"/>
  <c r="F78" i="7"/>
  <c r="E76" i="7"/>
  <c r="F54" i="7"/>
  <c r="F52" i="7"/>
  <c r="E50" i="7"/>
  <c r="J24" i="7"/>
  <c r="E24" i="7"/>
  <c r="J55" i="7" s="1"/>
  <c r="J23" i="7"/>
  <c r="J21" i="7"/>
  <c r="E21" i="7"/>
  <c r="J54" i="7"/>
  <c r="J20" i="7"/>
  <c r="J18" i="7"/>
  <c r="E18" i="7"/>
  <c r="F81" i="7" s="1"/>
  <c r="J17" i="7"/>
  <c r="J12" i="7"/>
  <c r="J52" i="7"/>
  <c r="E7" i="7"/>
  <c r="E74" i="7" s="1"/>
  <c r="J37" i="6"/>
  <c r="J36" i="6"/>
  <c r="AY59" i="1"/>
  <c r="J35" i="6"/>
  <c r="AX59" i="1"/>
  <c r="BI120" i="6"/>
  <c r="BH120" i="6"/>
  <c r="BG120" i="6"/>
  <c r="BF120" i="6"/>
  <c r="T120" i="6"/>
  <c r="R120" i="6"/>
  <c r="P120" i="6"/>
  <c r="BI116" i="6"/>
  <c r="BH116" i="6"/>
  <c r="BG116" i="6"/>
  <c r="BF116" i="6"/>
  <c r="T116" i="6"/>
  <c r="R116" i="6"/>
  <c r="P116" i="6"/>
  <c r="BI114" i="6"/>
  <c r="BH114" i="6"/>
  <c r="BG114" i="6"/>
  <c r="BF114" i="6"/>
  <c r="T114" i="6"/>
  <c r="R114" i="6"/>
  <c r="P114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2" i="6"/>
  <c r="BH102" i="6"/>
  <c r="BG102" i="6"/>
  <c r="BF102" i="6"/>
  <c r="T102" i="6"/>
  <c r="R102" i="6"/>
  <c r="P102" i="6"/>
  <c r="BI100" i="6"/>
  <c r="BH100" i="6"/>
  <c r="BG100" i="6"/>
  <c r="BF100" i="6"/>
  <c r="T100" i="6"/>
  <c r="R100" i="6"/>
  <c r="P100" i="6"/>
  <c r="BI95" i="6"/>
  <c r="BH95" i="6"/>
  <c r="BG95" i="6"/>
  <c r="BF95" i="6"/>
  <c r="T95" i="6"/>
  <c r="R95" i="6"/>
  <c r="P95" i="6"/>
  <c r="BI91" i="6"/>
  <c r="BH91" i="6"/>
  <c r="BG91" i="6"/>
  <c r="BF91" i="6"/>
  <c r="T91" i="6"/>
  <c r="R91" i="6"/>
  <c r="P91" i="6"/>
  <c r="BI86" i="6"/>
  <c r="BH86" i="6"/>
  <c r="BG86" i="6"/>
  <c r="BF86" i="6"/>
  <c r="T86" i="6"/>
  <c r="R86" i="6"/>
  <c r="P86" i="6"/>
  <c r="BI82" i="6"/>
  <c r="BH82" i="6"/>
  <c r="BG82" i="6"/>
  <c r="BF82" i="6"/>
  <c r="T82" i="6"/>
  <c r="R82" i="6"/>
  <c r="P82" i="6"/>
  <c r="F76" i="6"/>
  <c r="F74" i="6"/>
  <c r="E72" i="6"/>
  <c r="F54" i="6"/>
  <c r="F52" i="6"/>
  <c r="E50" i="6"/>
  <c r="J24" i="6"/>
  <c r="E24" i="6"/>
  <c r="J55" i="6" s="1"/>
  <c r="J23" i="6"/>
  <c r="J21" i="6"/>
  <c r="E21" i="6"/>
  <c r="J54" i="6" s="1"/>
  <c r="J20" i="6"/>
  <c r="J18" i="6"/>
  <c r="E18" i="6"/>
  <c r="F77" i="6"/>
  <c r="J17" i="6"/>
  <c r="J12" i="6"/>
  <c r="J52" i="6"/>
  <c r="E7" i="6"/>
  <c r="E70" i="6"/>
  <c r="J37" i="5"/>
  <c r="J36" i="5"/>
  <c r="AY58" i="1" s="1"/>
  <c r="J35" i="5"/>
  <c r="AX58" i="1"/>
  <c r="BI160" i="5"/>
  <c r="BH160" i="5"/>
  <c r="BG160" i="5"/>
  <c r="BF160" i="5"/>
  <c r="T160" i="5"/>
  <c r="R160" i="5"/>
  <c r="P160" i="5"/>
  <c r="BI153" i="5"/>
  <c r="BH153" i="5"/>
  <c r="BG153" i="5"/>
  <c r="BF153" i="5"/>
  <c r="T153" i="5"/>
  <c r="R153" i="5"/>
  <c r="P153" i="5"/>
  <c r="BI146" i="5"/>
  <c r="BH146" i="5"/>
  <c r="BG146" i="5"/>
  <c r="BF146" i="5"/>
  <c r="T146" i="5"/>
  <c r="R146" i="5"/>
  <c r="P146" i="5"/>
  <c r="BI141" i="5"/>
  <c r="BH141" i="5"/>
  <c r="BG141" i="5"/>
  <c r="BF141" i="5"/>
  <c r="T141" i="5"/>
  <c r="R141" i="5"/>
  <c r="P141" i="5"/>
  <c r="BI135" i="5"/>
  <c r="BH135" i="5"/>
  <c r="BG135" i="5"/>
  <c r="BF135" i="5"/>
  <c r="T135" i="5"/>
  <c r="R135" i="5"/>
  <c r="P135" i="5"/>
  <c r="BI130" i="5"/>
  <c r="BH130" i="5"/>
  <c r="BG130" i="5"/>
  <c r="BF130" i="5"/>
  <c r="T130" i="5"/>
  <c r="R130" i="5"/>
  <c r="P130" i="5"/>
  <c r="BI125" i="5"/>
  <c r="BH125" i="5"/>
  <c r="BG125" i="5"/>
  <c r="BF125" i="5"/>
  <c r="T125" i="5"/>
  <c r="R125" i="5"/>
  <c r="P125" i="5"/>
  <c r="BI120" i="5"/>
  <c r="BH120" i="5"/>
  <c r="BG120" i="5"/>
  <c r="BF120" i="5"/>
  <c r="T120" i="5"/>
  <c r="R120" i="5"/>
  <c r="P120" i="5"/>
  <c r="BI115" i="5"/>
  <c r="BH115" i="5"/>
  <c r="BG115" i="5"/>
  <c r="BF115" i="5"/>
  <c r="T115" i="5"/>
  <c r="R115" i="5"/>
  <c r="P115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100" i="5"/>
  <c r="BH100" i="5"/>
  <c r="BG100" i="5"/>
  <c r="BF100" i="5"/>
  <c r="T100" i="5"/>
  <c r="R100" i="5"/>
  <c r="P100" i="5"/>
  <c r="BI95" i="5"/>
  <c r="BH95" i="5"/>
  <c r="BG95" i="5"/>
  <c r="BF95" i="5"/>
  <c r="T95" i="5"/>
  <c r="R95" i="5"/>
  <c r="P95" i="5"/>
  <c r="BI90" i="5"/>
  <c r="BH90" i="5"/>
  <c r="BG90" i="5"/>
  <c r="BF90" i="5"/>
  <c r="T90" i="5"/>
  <c r="R90" i="5"/>
  <c r="P90" i="5"/>
  <c r="BI85" i="5"/>
  <c r="BH85" i="5"/>
  <c r="BG85" i="5"/>
  <c r="BF85" i="5"/>
  <c r="T85" i="5"/>
  <c r="R85" i="5"/>
  <c r="P85" i="5"/>
  <c r="F78" i="5"/>
  <c r="F76" i="5"/>
  <c r="E74" i="5"/>
  <c r="F54" i="5"/>
  <c r="F52" i="5"/>
  <c r="E50" i="5"/>
  <c r="J24" i="5"/>
  <c r="E24" i="5"/>
  <c r="J55" i="5" s="1"/>
  <c r="J23" i="5"/>
  <c r="J21" i="5"/>
  <c r="E21" i="5"/>
  <c r="J78" i="5" s="1"/>
  <c r="J20" i="5"/>
  <c r="J18" i="5"/>
  <c r="E18" i="5"/>
  <c r="F55" i="5"/>
  <c r="J17" i="5"/>
  <c r="J12" i="5"/>
  <c r="J76" i="5"/>
  <c r="E7" i="5"/>
  <c r="E48" i="5"/>
  <c r="J37" i="4"/>
  <c r="J36" i="4"/>
  <c r="AY57" i="1" s="1"/>
  <c r="J35" i="4"/>
  <c r="AX57" i="1"/>
  <c r="BI487" i="4"/>
  <c r="BH487" i="4"/>
  <c r="BG487" i="4"/>
  <c r="BF487" i="4"/>
  <c r="T487" i="4"/>
  <c r="R487" i="4"/>
  <c r="P487" i="4"/>
  <c r="BI482" i="4"/>
  <c r="BH482" i="4"/>
  <c r="BG482" i="4"/>
  <c r="BF482" i="4"/>
  <c r="T482" i="4"/>
  <c r="R482" i="4"/>
  <c r="P482" i="4"/>
  <c r="BI475" i="4"/>
  <c r="BH475" i="4"/>
  <c r="BG475" i="4"/>
  <c r="BF475" i="4"/>
  <c r="T475" i="4"/>
  <c r="R475" i="4"/>
  <c r="P475" i="4"/>
  <c r="BI470" i="4"/>
  <c r="BH470" i="4"/>
  <c r="BG470" i="4"/>
  <c r="BF470" i="4"/>
  <c r="T470" i="4"/>
  <c r="R470" i="4"/>
  <c r="P470" i="4"/>
  <c r="BI464" i="4"/>
  <c r="BH464" i="4"/>
  <c r="BG464" i="4"/>
  <c r="BF464" i="4"/>
  <c r="T464" i="4"/>
  <c r="R464" i="4"/>
  <c r="P464" i="4"/>
  <c r="BI458" i="4"/>
  <c r="BH458" i="4"/>
  <c r="BG458" i="4"/>
  <c r="BF458" i="4"/>
  <c r="T458" i="4"/>
  <c r="R458" i="4"/>
  <c r="P458" i="4"/>
  <c r="BI453" i="4"/>
  <c r="BH453" i="4"/>
  <c r="BG453" i="4"/>
  <c r="BF453" i="4"/>
  <c r="T453" i="4"/>
  <c r="R453" i="4"/>
  <c r="P453" i="4"/>
  <c r="BI450" i="4"/>
  <c r="BH450" i="4"/>
  <c r="BG450" i="4"/>
  <c r="BF450" i="4"/>
  <c r="T450" i="4"/>
  <c r="R450" i="4"/>
  <c r="P450" i="4"/>
  <c r="BI443" i="4"/>
  <c r="BH443" i="4"/>
  <c r="BG443" i="4"/>
  <c r="BF443" i="4"/>
  <c r="T443" i="4"/>
  <c r="R443" i="4"/>
  <c r="P443" i="4"/>
  <c r="BI438" i="4"/>
  <c r="BH438" i="4"/>
  <c r="BG438" i="4"/>
  <c r="BF438" i="4"/>
  <c r="T438" i="4"/>
  <c r="R438" i="4"/>
  <c r="P438" i="4"/>
  <c r="BI432" i="4"/>
  <c r="BH432" i="4"/>
  <c r="BG432" i="4"/>
  <c r="BF432" i="4"/>
  <c r="T432" i="4"/>
  <c r="R432" i="4"/>
  <c r="P432" i="4"/>
  <c r="BI426" i="4"/>
  <c r="BH426" i="4"/>
  <c r="BG426" i="4"/>
  <c r="BF426" i="4"/>
  <c r="T426" i="4"/>
  <c r="R426" i="4"/>
  <c r="P426" i="4"/>
  <c r="BI412" i="4"/>
  <c r="BH412" i="4"/>
  <c r="BG412" i="4"/>
  <c r="BF412" i="4"/>
  <c r="T412" i="4"/>
  <c r="R412" i="4"/>
  <c r="P412" i="4"/>
  <c r="BI402" i="4"/>
  <c r="BH402" i="4"/>
  <c r="BG402" i="4"/>
  <c r="BF402" i="4"/>
  <c r="T402" i="4"/>
  <c r="R402" i="4"/>
  <c r="P402" i="4"/>
  <c r="BI392" i="4"/>
  <c r="BH392" i="4"/>
  <c r="BG392" i="4"/>
  <c r="BF392" i="4"/>
  <c r="T392" i="4"/>
  <c r="R392" i="4"/>
  <c r="P392" i="4"/>
  <c r="BI384" i="4"/>
  <c r="BH384" i="4"/>
  <c r="BG384" i="4"/>
  <c r="BF384" i="4"/>
  <c r="T384" i="4"/>
  <c r="R384" i="4"/>
  <c r="P384" i="4"/>
  <c r="BI376" i="4"/>
  <c r="BH376" i="4"/>
  <c r="BG376" i="4"/>
  <c r="BF376" i="4"/>
  <c r="T376" i="4"/>
  <c r="R376" i="4"/>
  <c r="P376" i="4"/>
  <c r="BI361" i="4"/>
  <c r="BH361" i="4"/>
  <c r="BG361" i="4"/>
  <c r="BF361" i="4"/>
  <c r="T361" i="4"/>
  <c r="R361" i="4"/>
  <c r="P361" i="4"/>
  <c r="BI355" i="4"/>
  <c r="BH355" i="4"/>
  <c r="BG355" i="4"/>
  <c r="BF355" i="4"/>
  <c r="T355" i="4"/>
  <c r="R355" i="4"/>
  <c r="P355" i="4"/>
  <c r="BI347" i="4"/>
  <c r="BH347" i="4"/>
  <c r="BG347" i="4"/>
  <c r="BF347" i="4"/>
  <c r="T347" i="4"/>
  <c r="R347" i="4"/>
  <c r="P347" i="4"/>
  <c r="BI340" i="4"/>
  <c r="BH340" i="4"/>
  <c r="BG340" i="4"/>
  <c r="BF340" i="4"/>
  <c r="T340" i="4"/>
  <c r="R340" i="4"/>
  <c r="P340" i="4"/>
  <c r="BI336" i="4"/>
  <c r="BH336" i="4"/>
  <c r="BG336" i="4"/>
  <c r="BF336" i="4"/>
  <c r="T336" i="4"/>
  <c r="R336" i="4"/>
  <c r="P336" i="4"/>
  <c r="BI331" i="4"/>
  <c r="BH331" i="4"/>
  <c r="BG331" i="4"/>
  <c r="BF331" i="4"/>
  <c r="T331" i="4"/>
  <c r="R331" i="4"/>
  <c r="P331" i="4"/>
  <c r="BI322" i="4"/>
  <c r="BH322" i="4"/>
  <c r="BG322" i="4"/>
  <c r="BF322" i="4"/>
  <c r="T322" i="4"/>
  <c r="R322" i="4"/>
  <c r="P322" i="4"/>
  <c r="BI312" i="4"/>
  <c r="BH312" i="4"/>
  <c r="BG312" i="4"/>
  <c r="BF312" i="4"/>
  <c r="T312" i="4"/>
  <c r="R312" i="4"/>
  <c r="P312" i="4"/>
  <c r="BI303" i="4"/>
  <c r="BH303" i="4"/>
  <c r="BG303" i="4"/>
  <c r="BF303" i="4"/>
  <c r="T303" i="4"/>
  <c r="R303" i="4"/>
  <c r="P303" i="4"/>
  <c r="BI298" i="4"/>
  <c r="BH298" i="4"/>
  <c r="BG298" i="4"/>
  <c r="BF298" i="4"/>
  <c r="T298" i="4"/>
  <c r="R298" i="4"/>
  <c r="P298" i="4"/>
  <c r="BI289" i="4"/>
  <c r="BH289" i="4"/>
  <c r="BG289" i="4"/>
  <c r="BF289" i="4"/>
  <c r="T289" i="4"/>
  <c r="R289" i="4"/>
  <c r="P289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8" i="4"/>
  <c r="BH278" i="4"/>
  <c r="BG278" i="4"/>
  <c r="BF278" i="4"/>
  <c r="T278" i="4"/>
  <c r="R278" i="4"/>
  <c r="P278" i="4"/>
  <c r="BI276" i="4"/>
  <c r="BH276" i="4"/>
  <c r="BG276" i="4"/>
  <c r="BF276" i="4"/>
  <c r="T276" i="4"/>
  <c r="R276" i="4"/>
  <c r="P276" i="4"/>
  <c r="BI268" i="4"/>
  <c r="BH268" i="4"/>
  <c r="BG268" i="4"/>
  <c r="BF268" i="4"/>
  <c r="T268" i="4"/>
  <c r="R268" i="4"/>
  <c r="P268" i="4"/>
  <c r="BI261" i="4"/>
  <c r="BH261" i="4"/>
  <c r="BG261" i="4"/>
  <c r="BF261" i="4"/>
  <c r="T261" i="4"/>
  <c r="R261" i="4"/>
  <c r="P261" i="4"/>
  <c r="BI253" i="4"/>
  <c r="BH253" i="4"/>
  <c r="BG253" i="4"/>
  <c r="BF253" i="4"/>
  <c r="T253" i="4"/>
  <c r="R253" i="4"/>
  <c r="P253" i="4"/>
  <c r="BI247" i="4"/>
  <c r="BH247" i="4"/>
  <c r="BG247" i="4"/>
  <c r="BF247" i="4"/>
  <c r="T247" i="4"/>
  <c r="R247" i="4"/>
  <c r="P247" i="4"/>
  <c r="BI241" i="4"/>
  <c r="BH241" i="4"/>
  <c r="BG241" i="4"/>
  <c r="BF241" i="4"/>
  <c r="T241" i="4"/>
  <c r="R241" i="4"/>
  <c r="P241" i="4"/>
  <c r="BI237" i="4"/>
  <c r="BH237" i="4"/>
  <c r="BG237" i="4"/>
  <c r="BF237" i="4"/>
  <c r="T237" i="4"/>
  <c r="R237" i="4"/>
  <c r="P237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1" i="4"/>
  <c r="BH221" i="4"/>
  <c r="BG221" i="4"/>
  <c r="BF221" i="4"/>
  <c r="T221" i="4"/>
  <c r="R221" i="4"/>
  <c r="P221" i="4"/>
  <c r="BI215" i="4"/>
  <c r="BH215" i="4"/>
  <c r="BG215" i="4"/>
  <c r="BF215" i="4"/>
  <c r="T215" i="4"/>
  <c r="R215" i="4"/>
  <c r="P215" i="4"/>
  <c r="BI208" i="4"/>
  <c r="BH208" i="4"/>
  <c r="BG208" i="4"/>
  <c r="BF208" i="4"/>
  <c r="T208" i="4"/>
  <c r="R208" i="4"/>
  <c r="P208" i="4"/>
  <c r="BI202" i="4"/>
  <c r="BH202" i="4"/>
  <c r="BG202" i="4"/>
  <c r="BF202" i="4"/>
  <c r="T202" i="4"/>
  <c r="R202" i="4"/>
  <c r="P202" i="4"/>
  <c r="BI198" i="4"/>
  <c r="BH198" i="4"/>
  <c r="BG198" i="4"/>
  <c r="BF198" i="4"/>
  <c r="T198" i="4"/>
  <c r="R198" i="4"/>
  <c r="P198" i="4"/>
  <c r="BI192" i="4"/>
  <c r="BH192" i="4"/>
  <c r="BG192" i="4"/>
  <c r="BF192" i="4"/>
  <c r="T192" i="4"/>
  <c r="R192" i="4"/>
  <c r="P192" i="4"/>
  <c r="BI186" i="4"/>
  <c r="BH186" i="4"/>
  <c r="BG186" i="4"/>
  <c r="BF186" i="4"/>
  <c r="T186" i="4"/>
  <c r="R186" i="4"/>
  <c r="P186" i="4"/>
  <c r="BI178" i="4"/>
  <c r="BH178" i="4"/>
  <c r="BG178" i="4"/>
  <c r="BF178" i="4"/>
  <c r="T178" i="4"/>
  <c r="R178" i="4"/>
  <c r="P178" i="4"/>
  <c r="BI170" i="4"/>
  <c r="BH170" i="4"/>
  <c r="BG170" i="4"/>
  <c r="BF170" i="4"/>
  <c r="T170" i="4"/>
  <c r="R170" i="4"/>
  <c r="P170" i="4"/>
  <c r="BI160" i="4"/>
  <c r="BH160" i="4"/>
  <c r="BG160" i="4"/>
  <c r="BF160" i="4"/>
  <c r="T160" i="4"/>
  <c r="R160" i="4"/>
  <c r="P160" i="4"/>
  <c r="BI151" i="4"/>
  <c r="BH151" i="4"/>
  <c r="BG151" i="4"/>
  <c r="BF151" i="4"/>
  <c r="T151" i="4"/>
  <c r="R151" i="4"/>
  <c r="P151" i="4"/>
  <c r="BI145" i="4"/>
  <c r="BH145" i="4"/>
  <c r="BG145" i="4"/>
  <c r="BF145" i="4"/>
  <c r="T145" i="4"/>
  <c r="R145" i="4"/>
  <c r="P145" i="4"/>
  <c r="BI140" i="4"/>
  <c r="BH140" i="4"/>
  <c r="BG140" i="4"/>
  <c r="BF140" i="4"/>
  <c r="T140" i="4"/>
  <c r="R140" i="4"/>
  <c r="P140" i="4"/>
  <c r="BI134" i="4"/>
  <c r="BH134" i="4"/>
  <c r="BG134" i="4"/>
  <c r="BF134" i="4"/>
  <c r="T134" i="4"/>
  <c r="R134" i="4"/>
  <c r="P134" i="4"/>
  <c r="BI125" i="4"/>
  <c r="BH125" i="4"/>
  <c r="BG125" i="4"/>
  <c r="BF125" i="4"/>
  <c r="T125" i="4"/>
  <c r="R125" i="4"/>
  <c r="P125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1" i="4"/>
  <c r="BH111" i="4"/>
  <c r="BG111" i="4"/>
  <c r="BF111" i="4"/>
  <c r="T111" i="4"/>
  <c r="R111" i="4"/>
  <c r="P111" i="4"/>
  <c r="BI106" i="4"/>
  <c r="BH106" i="4"/>
  <c r="BG106" i="4"/>
  <c r="BF106" i="4"/>
  <c r="T106" i="4"/>
  <c r="R106" i="4"/>
  <c r="P106" i="4"/>
  <c r="BI100" i="4"/>
  <c r="BH100" i="4"/>
  <c r="BG100" i="4"/>
  <c r="BF100" i="4"/>
  <c r="T100" i="4"/>
  <c r="R100" i="4"/>
  <c r="P100" i="4"/>
  <c r="BI94" i="4"/>
  <c r="BH94" i="4"/>
  <c r="BG94" i="4"/>
  <c r="BF94" i="4"/>
  <c r="T94" i="4"/>
  <c r="R94" i="4"/>
  <c r="P94" i="4"/>
  <c r="F87" i="4"/>
  <c r="F85" i="4"/>
  <c r="E83" i="4"/>
  <c r="F54" i="4"/>
  <c r="F52" i="4"/>
  <c r="E50" i="4"/>
  <c r="J24" i="4"/>
  <c r="E24" i="4"/>
  <c r="J88" i="4" s="1"/>
  <c r="J23" i="4"/>
  <c r="J21" i="4"/>
  <c r="E21" i="4"/>
  <c r="J87" i="4" s="1"/>
  <c r="J20" i="4"/>
  <c r="J18" i="4"/>
  <c r="E18" i="4"/>
  <c r="F88" i="4" s="1"/>
  <c r="J17" i="4"/>
  <c r="J12" i="4"/>
  <c r="J52" i="4" s="1"/>
  <c r="E7" i="4"/>
  <c r="E48" i="4"/>
  <c r="J37" i="3"/>
  <c r="J36" i="3"/>
  <c r="AY56" i="1" s="1"/>
  <c r="J35" i="3"/>
  <c r="AX56" i="1" s="1"/>
  <c r="BI207" i="3"/>
  <c r="BH207" i="3"/>
  <c r="BG207" i="3"/>
  <c r="BF207" i="3"/>
  <c r="T207" i="3"/>
  <c r="R207" i="3"/>
  <c r="P207" i="3"/>
  <c r="BI200" i="3"/>
  <c r="BH200" i="3"/>
  <c r="BG200" i="3"/>
  <c r="BF200" i="3"/>
  <c r="T200" i="3"/>
  <c r="R200" i="3"/>
  <c r="P200" i="3"/>
  <c r="BI191" i="3"/>
  <c r="BH191" i="3"/>
  <c r="BG191" i="3"/>
  <c r="BF191" i="3"/>
  <c r="T191" i="3"/>
  <c r="R191" i="3"/>
  <c r="P191" i="3"/>
  <c r="BI182" i="3"/>
  <c r="BH182" i="3"/>
  <c r="BG182" i="3"/>
  <c r="BF182" i="3"/>
  <c r="T182" i="3"/>
  <c r="R182" i="3"/>
  <c r="P182" i="3"/>
  <c r="BI177" i="3"/>
  <c r="BH177" i="3"/>
  <c r="BG177" i="3"/>
  <c r="BF177" i="3"/>
  <c r="T177" i="3"/>
  <c r="R177" i="3"/>
  <c r="P177" i="3"/>
  <c r="BI168" i="3"/>
  <c r="BH168" i="3"/>
  <c r="BG168" i="3"/>
  <c r="BF168" i="3"/>
  <c r="T168" i="3"/>
  <c r="R168" i="3"/>
  <c r="P168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37" i="3"/>
  <c r="BH137" i="3"/>
  <c r="BG137" i="3"/>
  <c r="BF137" i="3"/>
  <c r="T137" i="3"/>
  <c r="R137" i="3"/>
  <c r="P137" i="3"/>
  <c r="BI132" i="3"/>
  <c r="BH132" i="3"/>
  <c r="BG132" i="3"/>
  <c r="BF132" i="3"/>
  <c r="T132" i="3"/>
  <c r="R132" i="3"/>
  <c r="P132" i="3"/>
  <c r="BI127" i="3"/>
  <c r="BH127" i="3"/>
  <c r="BG127" i="3"/>
  <c r="BF127" i="3"/>
  <c r="T127" i="3"/>
  <c r="R127" i="3"/>
  <c r="P127" i="3"/>
  <c r="BI122" i="3"/>
  <c r="BH122" i="3"/>
  <c r="BG122" i="3"/>
  <c r="BF122" i="3"/>
  <c r="T122" i="3"/>
  <c r="R122" i="3"/>
  <c r="P122" i="3"/>
  <c r="BI117" i="3"/>
  <c r="BH117" i="3"/>
  <c r="BG117" i="3"/>
  <c r="BF117" i="3"/>
  <c r="T117" i="3"/>
  <c r="R117" i="3"/>
  <c r="P117" i="3"/>
  <c r="BI112" i="3"/>
  <c r="BH112" i="3"/>
  <c r="BG112" i="3"/>
  <c r="BF112" i="3"/>
  <c r="T112" i="3"/>
  <c r="R112" i="3"/>
  <c r="P112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5" i="3"/>
  <c r="BH95" i="3"/>
  <c r="BG95" i="3"/>
  <c r="BF95" i="3"/>
  <c r="T95" i="3"/>
  <c r="R95" i="3"/>
  <c r="P95" i="3"/>
  <c r="BI90" i="3"/>
  <c r="BH90" i="3"/>
  <c r="BG90" i="3"/>
  <c r="BF90" i="3"/>
  <c r="T90" i="3"/>
  <c r="R90" i="3"/>
  <c r="P90" i="3"/>
  <c r="BI85" i="3"/>
  <c r="BH85" i="3"/>
  <c r="BG85" i="3"/>
  <c r="BF85" i="3"/>
  <c r="T85" i="3"/>
  <c r="R85" i="3"/>
  <c r="P85" i="3"/>
  <c r="F78" i="3"/>
  <c r="F76" i="3"/>
  <c r="E74" i="3"/>
  <c r="F54" i="3"/>
  <c r="F52" i="3"/>
  <c r="E50" i="3"/>
  <c r="J24" i="3"/>
  <c r="E24" i="3"/>
  <c r="J79" i="3" s="1"/>
  <c r="J23" i="3"/>
  <c r="J21" i="3"/>
  <c r="E21" i="3"/>
  <c r="J54" i="3"/>
  <c r="J20" i="3"/>
  <c r="J18" i="3"/>
  <c r="E18" i="3"/>
  <c r="F55" i="3" s="1"/>
  <c r="J17" i="3"/>
  <c r="J12" i="3"/>
  <c r="J52" i="3" s="1"/>
  <c r="E7" i="3"/>
  <c r="E72" i="3" s="1"/>
  <c r="J37" i="2"/>
  <c r="J36" i="2"/>
  <c r="AY55" i="1"/>
  <c r="J35" i="2"/>
  <c r="AX55" i="1"/>
  <c r="BI590" i="2"/>
  <c r="BH590" i="2"/>
  <c r="BG590" i="2"/>
  <c r="BF590" i="2"/>
  <c r="T590" i="2"/>
  <c r="R590" i="2"/>
  <c r="P590" i="2"/>
  <c r="BI585" i="2"/>
  <c r="BH585" i="2"/>
  <c r="BG585" i="2"/>
  <c r="BF585" i="2"/>
  <c r="T585" i="2"/>
  <c r="R585" i="2"/>
  <c r="P585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67" i="2"/>
  <c r="BH567" i="2"/>
  <c r="BG567" i="2"/>
  <c r="BF567" i="2"/>
  <c r="T567" i="2"/>
  <c r="R567" i="2"/>
  <c r="P567" i="2"/>
  <c r="BI561" i="2"/>
  <c r="BH561" i="2"/>
  <c r="BG561" i="2"/>
  <c r="BF561" i="2"/>
  <c r="T561" i="2"/>
  <c r="R561" i="2"/>
  <c r="P561" i="2"/>
  <c r="BI556" i="2"/>
  <c r="BH556" i="2"/>
  <c r="BG556" i="2"/>
  <c r="BF556" i="2"/>
  <c r="T556" i="2"/>
  <c r="R556" i="2"/>
  <c r="P556" i="2"/>
  <c r="BI553" i="2"/>
  <c r="BH553" i="2"/>
  <c r="BG553" i="2"/>
  <c r="BF553" i="2"/>
  <c r="T553" i="2"/>
  <c r="R553" i="2"/>
  <c r="P553" i="2"/>
  <c r="BI544" i="2"/>
  <c r="BH544" i="2"/>
  <c r="BG544" i="2"/>
  <c r="BF544" i="2"/>
  <c r="T544" i="2"/>
  <c r="R544" i="2"/>
  <c r="P544" i="2"/>
  <c r="BI528" i="2"/>
  <c r="BH528" i="2"/>
  <c r="BG528" i="2"/>
  <c r="BF528" i="2"/>
  <c r="T528" i="2"/>
  <c r="R528" i="2"/>
  <c r="P528" i="2"/>
  <c r="BI522" i="2"/>
  <c r="BH522" i="2"/>
  <c r="BG522" i="2"/>
  <c r="BF522" i="2"/>
  <c r="T522" i="2"/>
  <c r="R522" i="2"/>
  <c r="P522" i="2"/>
  <c r="BI514" i="2"/>
  <c r="BH514" i="2"/>
  <c r="BG514" i="2"/>
  <c r="BF514" i="2"/>
  <c r="T514" i="2"/>
  <c r="R514" i="2"/>
  <c r="P514" i="2"/>
  <c r="BI498" i="2"/>
  <c r="BH498" i="2"/>
  <c r="BG498" i="2"/>
  <c r="BF498" i="2"/>
  <c r="T498" i="2"/>
  <c r="R498" i="2"/>
  <c r="P498" i="2"/>
  <c r="BI482" i="2"/>
  <c r="BH482" i="2"/>
  <c r="BG482" i="2"/>
  <c r="BF482" i="2"/>
  <c r="T482" i="2"/>
  <c r="R482" i="2"/>
  <c r="P482" i="2"/>
  <c r="BI476" i="2"/>
  <c r="BH476" i="2"/>
  <c r="BG476" i="2"/>
  <c r="BF476" i="2"/>
  <c r="T476" i="2"/>
  <c r="R476" i="2"/>
  <c r="P476" i="2"/>
  <c r="BI466" i="2"/>
  <c r="BH466" i="2"/>
  <c r="BG466" i="2"/>
  <c r="BF466" i="2"/>
  <c r="T466" i="2"/>
  <c r="R466" i="2"/>
  <c r="P466" i="2"/>
  <c r="BI454" i="2"/>
  <c r="BH454" i="2"/>
  <c r="BG454" i="2"/>
  <c r="BF454" i="2"/>
  <c r="T454" i="2"/>
  <c r="R454" i="2"/>
  <c r="P454" i="2"/>
  <c r="BI447" i="2"/>
  <c r="BH447" i="2"/>
  <c r="BG447" i="2"/>
  <c r="BF447" i="2"/>
  <c r="T447" i="2"/>
  <c r="R447" i="2"/>
  <c r="P447" i="2"/>
  <c r="BI440" i="2"/>
  <c r="BH440" i="2"/>
  <c r="BG440" i="2"/>
  <c r="BF440" i="2"/>
  <c r="T440" i="2"/>
  <c r="R440" i="2"/>
  <c r="P440" i="2"/>
  <c r="BI427" i="2"/>
  <c r="BH427" i="2"/>
  <c r="BG427" i="2"/>
  <c r="BF427" i="2"/>
  <c r="T427" i="2"/>
  <c r="R427" i="2"/>
  <c r="P427" i="2"/>
  <c r="BI421" i="2"/>
  <c r="BH421" i="2"/>
  <c r="BG421" i="2"/>
  <c r="BF421" i="2"/>
  <c r="T421" i="2"/>
  <c r="R421" i="2"/>
  <c r="P421" i="2"/>
  <c r="BI414" i="2"/>
  <c r="BH414" i="2"/>
  <c r="BG414" i="2"/>
  <c r="BF414" i="2"/>
  <c r="T414" i="2"/>
  <c r="R414" i="2"/>
  <c r="P414" i="2"/>
  <c r="BI407" i="2"/>
  <c r="BH407" i="2"/>
  <c r="BG407" i="2"/>
  <c r="BF407" i="2"/>
  <c r="T407" i="2"/>
  <c r="R407" i="2"/>
  <c r="P407" i="2"/>
  <c r="BI402" i="2"/>
  <c r="BH402" i="2"/>
  <c r="BG402" i="2"/>
  <c r="BF402" i="2"/>
  <c r="T402" i="2"/>
  <c r="R402" i="2"/>
  <c r="P402" i="2"/>
  <c r="BI396" i="2"/>
  <c r="BH396" i="2"/>
  <c r="BG396" i="2"/>
  <c r="BF396" i="2"/>
  <c r="T396" i="2"/>
  <c r="R396" i="2"/>
  <c r="P396" i="2"/>
  <c r="BI385" i="2"/>
  <c r="BH385" i="2"/>
  <c r="BG385" i="2"/>
  <c r="BF385" i="2"/>
  <c r="T385" i="2"/>
  <c r="R385" i="2"/>
  <c r="P385" i="2"/>
  <c r="BI378" i="2"/>
  <c r="BH378" i="2"/>
  <c r="BG378" i="2"/>
  <c r="BF378" i="2"/>
  <c r="T378" i="2"/>
  <c r="R378" i="2"/>
  <c r="P378" i="2"/>
  <c r="BI372" i="2"/>
  <c r="BH372" i="2"/>
  <c r="BG372" i="2"/>
  <c r="BF372" i="2"/>
  <c r="T372" i="2"/>
  <c r="R372" i="2"/>
  <c r="P372" i="2"/>
  <c r="BI367" i="2"/>
  <c r="BH367" i="2"/>
  <c r="BG367" i="2"/>
  <c r="BF367" i="2"/>
  <c r="T367" i="2"/>
  <c r="R367" i="2"/>
  <c r="P367" i="2"/>
  <c r="BI361" i="2"/>
  <c r="BH361" i="2"/>
  <c r="BG361" i="2"/>
  <c r="BF361" i="2"/>
  <c r="T361" i="2"/>
  <c r="R361" i="2"/>
  <c r="P361" i="2"/>
  <c r="BI355" i="2"/>
  <c r="BH355" i="2"/>
  <c r="BG355" i="2"/>
  <c r="BF355" i="2"/>
  <c r="T355" i="2"/>
  <c r="R355" i="2"/>
  <c r="P355" i="2"/>
  <c r="BI347" i="2"/>
  <c r="BH347" i="2"/>
  <c r="BG347" i="2"/>
  <c r="BF347" i="2"/>
  <c r="T347" i="2"/>
  <c r="R347" i="2"/>
  <c r="P347" i="2"/>
  <c r="BI340" i="2"/>
  <c r="BH340" i="2"/>
  <c r="BG340" i="2"/>
  <c r="BF340" i="2"/>
  <c r="T340" i="2"/>
  <c r="R340" i="2"/>
  <c r="P340" i="2"/>
  <c r="BI335" i="2"/>
  <c r="BH335" i="2"/>
  <c r="BG335" i="2"/>
  <c r="BF335" i="2"/>
  <c r="T335" i="2"/>
  <c r="R335" i="2"/>
  <c r="P335" i="2"/>
  <c r="BI330" i="2"/>
  <c r="BH330" i="2"/>
  <c r="BG330" i="2"/>
  <c r="BF330" i="2"/>
  <c r="T330" i="2"/>
  <c r="R330" i="2"/>
  <c r="P330" i="2"/>
  <c r="BI325" i="2"/>
  <c r="BH325" i="2"/>
  <c r="BG325" i="2"/>
  <c r="BF325" i="2"/>
  <c r="T325" i="2"/>
  <c r="R325" i="2"/>
  <c r="P325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08" i="2"/>
  <c r="BH308" i="2"/>
  <c r="BG308" i="2"/>
  <c r="BF308" i="2"/>
  <c r="T308" i="2"/>
  <c r="R308" i="2"/>
  <c r="P308" i="2"/>
  <c r="BI301" i="2"/>
  <c r="BH301" i="2"/>
  <c r="BG301" i="2"/>
  <c r="BF301" i="2"/>
  <c r="T301" i="2"/>
  <c r="R301" i="2"/>
  <c r="P301" i="2"/>
  <c r="BI296" i="2"/>
  <c r="BH296" i="2"/>
  <c r="BG296" i="2"/>
  <c r="BF296" i="2"/>
  <c r="T296" i="2"/>
  <c r="R296" i="2"/>
  <c r="P296" i="2"/>
  <c r="BI291" i="2"/>
  <c r="BH291" i="2"/>
  <c r="BG291" i="2"/>
  <c r="BF291" i="2"/>
  <c r="T291" i="2"/>
  <c r="R291" i="2"/>
  <c r="P291" i="2"/>
  <c r="BI285" i="2"/>
  <c r="BH285" i="2"/>
  <c r="BG285" i="2"/>
  <c r="BF285" i="2"/>
  <c r="T285" i="2"/>
  <c r="R285" i="2"/>
  <c r="P285" i="2"/>
  <c r="BI279" i="2"/>
  <c r="BH279" i="2"/>
  <c r="BG279" i="2"/>
  <c r="BF279" i="2"/>
  <c r="T279" i="2"/>
  <c r="R279" i="2"/>
  <c r="P279" i="2"/>
  <c r="BI272" i="2"/>
  <c r="BH272" i="2"/>
  <c r="BG272" i="2"/>
  <c r="BF272" i="2"/>
  <c r="T272" i="2"/>
  <c r="R272" i="2"/>
  <c r="P272" i="2"/>
  <c r="BI264" i="2"/>
  <c r="BH264" i="2"/>
  <c r="BG264" i="2"/>
  <c r="BF264" i="2"/>
  <c r="T264" i="2"/>
  <c r="R264" i="2"/>
  <c r="P264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1" i="2"/>
  <c r="BH201" i="2"/>
  <c r="BG201" i="2"/>
  <c r="BF201" i="2"/>
  <c r="T201" i="2"/>
  <c r="R201" i="2"/>
  <c r="P201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6" i="2"/>
  <c r="BH146" i="2"/>
  <c r="BG146" i="2"/>
  <c r="BF146" i="2"/>
  <c r="T146" i="2"/>
  <c r="R146" i="2"/>
  <c r="P146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6" i="2"/>
  <c r="BH106" i="2"/>
  <c r="BG106" i="2"/>
  <c r="BF106" i="2"/>
  <c r="T106" i="2"/>
  <c r="R106" i="2"/>
  <c r="P106" i="2"/>
  <c r="BI100" i="2"/>
  <c r="BH100" i="2"/>
  <c r="BG100" i="2"/>
  <c r="BF100" i="2"/>
  <c r="T100" i="2"/>
  <c r="R100" i="2"/>
  <c r="P100" i="2"/>
  <c r="BI94" i="2"/>
  <c r="BH94" i="2"/>
  <c r="BG94" i="2"/>
  <c r="BF94" i="2"/>
  <c r="T94" i="2"/>
  <c r="R94" i="2"/>
  <c r="P94" i="2"/>
  <c r="F87" i="2"/>
  <c r="F85" i="2"/>
  <c r="E83" i="2"/>
  <c r="F54" i="2"/>
  <c r="F52" i="2"/>
  <c r="E50" i="2"/>
  <c r="J24" i="2"/>
  <c r="E24" i="2"/>
  <c r="J88" i="2"/>
  <c r="J23" i="2"/>
  <c r="J21" i="2"/>
  <c r="E21" i="2"/>
  <c r="J54" i="2" s="1"/>
  <c r="J20" i="2"/>
  <c r="J18" i="2"/>
  <c r="E18" i="2"/>
  <c r="F55" i="2" s="1"/>
  <c r="J17" i="2"/>
  <c r="J12" i="2"/>
  <c r="J85" i="2" s="1"/>
  <c r="E7" i="2"/>
  <c r="E48" i="2" s="1"/>
  <c r="L50" i="1"/>
  <c r="AM50" i="1"/>
  <c r="AM49" i="1"/>
  <c r="L49" i="1"/>
  <c r="AM47" i="1"/>
  <c r="L47" i="1"/>
  <c r="L45" i="1"/>
  <c r="L44" i="1"/>
  <c r="J147" i="9"/>
  <c r="BK498" i="2"/>
  <c r="BK256" i="2"/>
  <c r="BK168" i="3"/>
  <c r="J215" i="4"/>
  <c r="J247" i="4"/>
  <c r="J100" i="6"/>
  <c r="BK155" i="7"/>
  <c r="BK222" i="9"/>
  <c r="BK372" i="2"/>
  <c r="BK207" i="2"/>
  <c r="BK261" i="4"/>
  <c r="J105" i="5"/>
  <c r="J95" i="8"/>
  <c r="BK185" i="9"/>
  <c r="BK105" i="10"/>
  <c r="J466" i="2"/>
  <c r="BK233" i="2"/>
  <c r="J443" i="4"/>
  <c r="J453" i="4"/>
  <c r="BK82" i="6"/>
  <c r="J201" i="7"/>
  <c r="BK155" i="10"/>
  <c r="J142" i="11"/>
  <c r="BK421" i="2"/>
  <c r="J119" i="2"/>
  <c r="J475" i="4"/>
  <c r="J322" i="4"/>
  <c r="J125" i="8"/>
  <c r="BK522" i="2"/>
  <c r="BK146" i="2"/>
  <c r="J140" i="2"/>
  <c r="BK361" i="4"/>
  <c r="BK426" i="4"/>
  <c r="J115" i="5"/>
  <c r="BK87" i="7"/>
  <c r="BK104" i="9"/>
  <c r="J93" i="11"/>
  <c r="J264" i="2"/>
  <c r="J132" i="3"/>
  <c r="BK303" i="4"/>
  <c r="J303" i="4"/>
  <c r="J90" i="5"/>
  <c r="BK263" i="7"/>
  <c r="J96" i="9"/>
  <c r="BK174" i="11"/>
  <c r="BK119" i="2"/>
  <c r="BK280" i="4"/>
  <c r="BK120" i="10"/>
  <c r="J585" i="2"/>
  <c r="J330" i="2"/>
  <c r="J308" i="2"/>
  <c r="J145" i="3"/>
  <c r="J114" i="6"/>
  <c r="BK144" i="7"/>
  <c r="BK116" i="9"/>
  <c r="J110" i="10"/>
  <c r="BK241" i="2"/>
  <c r="J247" i="2"/>
  <c r="BK340" i="4"/>
  <c r="BK145" i="4"/>
  <c r="BK135" i="5"/>
  <c r="J269" i="7"/>
  <c r="J115" i="8"/>
  <c r="J119" i="4"/>
  <c r="BK110" i="5"/>
  <c r="BK227" i="7"/>
  <c r="J110" i="7"/>
  <c r="BK110" i="9"/>
  <c r="J256" i="2"/>
  <c r="BK319" i="2"/>
  <c r="BK188" i="2"/>
  <c r="BK475" i="4"/>
  <c r="J221" i="4"/>
  <c r="J290" i="7"/>
  <c r="J128" i="9"/>
  <c r="J169" i="11"/>
  <c r="J201" i="2"/>
  <c r="BK174" i="2"/>
  <c r="BK443" i="4"/>
  <c r="BK102" i="6"/>
  <c r="J161" i="7"/>
  <c r="BK232" i="9"/>
  <c r="J130" i="10"/>
  <c r="BK330" i="2"/>
  <c r="J137" i="3"/>
  <c r="BK247" i="4"/>
  <c r="BK90" i="7"/>
  <c r="J170" i="9"/>
  <c r="BK414" i="2"/>
  <c r="BK253" i="2"/>
  <c r="BK182" i="3"/>
  <c r="J117" i="4"/>
  <c r="BK227" i="4"/>
  <c r="J102" i="6"/>
  <c r="J130" i="8"/>
  <c r="J105" i="10"/>
  <c r="J211" i="2"/>
  <c r="BK151" i="3"/>
  <c r="J200" i="3"/>
  <c r="BK125" i="4"/>
  <c r="J91" i="6"/>
  <c r="BK148" i="8"/>
  <c r="BK159" i="9"/>
  <c r="BK101" i="11"/>
  <c r="J544" i="2"/>
  <c r="BK291" i="2"/>
  <c r="BK453" i="4"/>
  <c r="BK141" i="10"/>
  <c r="BK447" i="2"/>
  <c r="J361" i="2"/>
  <c r="J177" i="3"/>
  <c r="J432" i="4"/>
  <c r="J135" i="5"/>
  <c r="BK155" i="8"/>
  <c r="J142" i="9"/>
  <c r="BK122" i="11"/>
  <c r="BK367" i="2"/>
  <c r="BK117" i="3"/>
  <c r="J331" i="4"/>
  <c r="J202" i="4"/>
  <c r="J293" i="7"/>
  <c r="BK122" i="9"/>
  <c r="J115" i="10"/>
  <c r="J476" i="2"/>
  <c r="J158" i="2"/>
  <c r="J182" i="2"/>
  <c r="BK140" i="4"/>
  <c r="BK289" i="4"/>
  <c r="BK151" i="4"/>
  <c r="J186" i="4"/>
  <c r="J231" i="4"/>
  <c r="BK109" i="6"/>
  <c r="BK108" i="11"/>
  <c r="J573" i="2"/>
  <c r="BK340" i="2"/>
  <c r="J233" i="2"/>
  <c r="J182" i="3"/>
  <c r="J347" i="4"/>
  <c r="J355" i="4"/>
  <c r="BK100" i="5"/>
  <c r="J247" i="7"/>
  <c r="BK197" i="9"/>
  <c r="BK169" i="11"/>
  <c r="J100" i="2"/>
  <c r="BK100" i="2"/>
  <c r="BK100" i="3"/>
  <c r="BK130" i="5"/>
  <c r="J195" i="7"/>
  <c r="BK153" i="9"/>
  <c r="J129" i="11"/>
  <c r="J169" i="2"/>
  <c r="BK191" i="3"/>
  <c r="J192" i="4"/>
  <c r="J261" i="4"/>
  <c r="J141" i="5"/>
  <c r="J184" i="7"/>
  <c r="BK85" i="8"/>
  <c r="J116" i="11"/>
  <c r="J378" i="2"/>
  <c r="J376" i="4"/>
  <c r="J237" i="4"/>
  <c r="BK212" i="9"/>
  <c r="BK102" i="7"/>
  <c r="BK163" i="11"/>
  <c r="J385" i="2"/>
  <c r="J127" i="3"/>
  <c r="J145" i="4"/>
  <c r="BK336" i="4"/>
  <c r="BK160" i="5"/>
  <c r="J171" i="7"/>
  <c r="J90" i="9"/>
  <c r="J100" i="10"/>
  <c r="J272" i="2"/>
  <c r="BK137" i="3"/>
  <c r="BK171" i="7"/>
  <c r="J108" i="11"/>
  <c r="BK544" i="2"/>
  <c r="J221" i="2"/>
  <c r="J208" i="4"/>
  <c r="BK86" i="6"/>
  <c r="J185" i="9"/>
  <c r="J101" i="11"/>
  <c r="J482" i="2"/>
  <c r="J319" i="2"/>
  <c r="BK450" i="4"/>
  <c r="BK283" i="4"/>
  <c r="BK277" i="7"/>
  <c r="BK150" i="7"/>
  <c r="J154" i="11"/>
  <c r="BK361" i="2"/>
  <c r="BK279" i="2"/>
  <c r="J335" i="2"/>
  <c r="J151" i="3"/>
  <c r="BK100" i="8"/>
  <c r="BK170" i="9"/>
  <c r="J179" i="11"/>
  <c r="J427" i="2"/>
  <c r="BK427" i="2"/>
  <c r="J152" i="2"/>
  <c r="BK376" i="4"/>
  <c r="J402" i="4"/>
  <c r="J120" i="6"/>
  <c r="J134" i="7"/>
  <c r="BK102" i="9"/>
  <c r="J95" i="10"/>
  <c r="J407" i="2"/>
  <c r="BK95" i="3"/>
  <c r="BK105" i="5"/>
  <c r="BK219" i="7"/>
  <c r="BK90" i="9"/>
  <c r="BK179" i="11"/>
  <c r="BK124" i="2"/>
  <c r="BK247" i="2"/>
  <c r="BK392" i="4"/>
  <c r="BK94" i="4"/>
  <c r="J146" i="5"/>
  <c r="BK90" i="8"/>
  <c r="BK85" i="10"/>
  <c r="J421" i="2"/>
  <c r="BK217" i="2"/>
  <c r="J340" i="4"/>
  <c r="BK114" i="6"/>
  <c r="BK148" i="10"/>
  <c r="BK272" i="2"/>
  <c r="BK152" i="2"/>
  <c r="J117" i="3"/>
  <c r="BK241" i="4"/>
  <c r="J111" i="4"/>
  <c r="BK125" i="5"/>
  <c r="BK237" i="7"/>
  <c r="J232" i="9"/>
  <c r="BK142" i="11"/>
  <c r="BK556" i="2"/>
  <c r="J289" i="4"/>
  <c r="J426" i="4"/>
  <c r="J87" i="9"/>
  <c r="BK402" i="2"/>
  <c r="BK140" i="2"/>
  <c r="J174" i="2"/>
  <c r="BK90" i="3"/>
  <c r="BK106" i="4"/>
  <c r="BK290" i="7"/>
  <c r="BK96" i="7"/>
  <c r="J110" i="8"/>
  <c r="J155" i="10"/>
  <c r="J163" i="11"/>
  <c r="BK553" i="2"/>
  <c r="BK94" i="2"/>
  <c r="BK122" i="3"/>
  <c r="J361" i="4"/>
  <c r="J160" i="4"/>
  <c r="BK116" i="6"/>
  <c r="BK136" i="8"/>
  <c r="J136" i="9"/>
  <c r="J146" i="11"/>
  <c r="J279" i="2"/>
  <c r="BK482" i="2"/>
  <c r="J301" i="2"/>
  <c r="BK396" i="2"/>
  <c r="J163" i="3"/>
  <c r="BK127" i="3"/>
  <c r="BK117" i="4"/>
  <c r="J151" i="4"/>
  <c r="BK208" i="4"/>
  <c r="J298" i="4"/>
  <c r="J130" i="5"/>
  <c r="BK95" i="6"/>
  <c r="J227" i="7"/>
  <c r="BK125" i="8"/>
  <c r="BK147" i="9"/>
  <c r="BK158" i="3"/>
  <c r="BK215" i="4"/>
  <c r="J85" i="8"/>
  <c r="BK163" i="3"/>
  <c r="BK141" i="8"/>
  <c r="J184" i="11"/>
  <c r="J498" i="2"/>
  <c r="BK331" i="4"/>
  <c r="J150" i="7"/>
  <c r="J174" i="11"/>
  <c r="J164" i="2"/>
  <c r="BK470" i="4"/>
  <c r="J153" i="5"/>
  <c r="BK104" i="7"/>
  <c r="BK585" i="2"/>
  <c r="J179" i="2"/>
  <c r="BK402" i="4"/>
  <c r="BK115" i="8"/>
  <c r="J522" i="2"/>
  <c r="J315" i="2"/>
  <c r="J94" i="4"/>
  <c r="J277" i="7"/>
  <c r="BK116" i="11"/>
  <c r="BK438" i="4"/>
  <c r="BK120" i="8"/>
  <c r="BK95" i="8"/>
  <c r="J102" i="9"/>
  <c r="BK95" i="10"/>
  <c r="BK184" i="11"/>
  <c r="BK131" i="2"/>
  <c r="BK164" i="2"/>
  <c r="BK355" i="2"/>
  <c r="J438" i="4"/>
  <c r="BK107" i="6"/>
  <c r="BK209" i="7"/>
  <c r="BK136" i="10"/>
  <c r="BK440" i="2"/>
  <c r="J158" i="3"/>
  <c r="J280" i="4"/>
  <c r="J392" i="4"/>
  <c r="BK141" i="5"/>
  <c r="J167" i="7"/>
  <c r="J136" i="10"/>
  <c r="BK385" i="2"/>
  <c r="BK296" i="2"/>
  <c r="J100" i="3"/>
  <c r="J100" i="4"/>
  <c r="BK110" i="7"/>
  <c r="BK154" i="11"/>
  <c r="BK315" i="2"/>
  <c r="BK301" i="2"/>
  <c r="BK237" i="4"/>
  <c r="J85" i="5"/>
  <c r="J209" i="7"/>
  <c r="J122" i="9"/>
  <c r="J90" i="10"/>
  <c r="J561" i="2"/>
  <c r="J131" i="2"/>
  <c r="J384" i="4"/>
  <c r="J198" i="4"/>
  <c r="J109" i="6"/>
  <c r="J144" i="7"/>
  <c r="J116" i="9"/>
  <c r="BK126" i="7"/>
  <c r="BK317" i="2"/>
  <c r="BK432" i="4"/>
  <c r="BK95" i="5"/>
  <c r="J163" i="9"/>
  <c r="BK117" i="2"/>
  <c r="J237" i="7"/>
  <c r="BK207" i="9"/>
  <c r="J124" i="2"/>
  <c r="J140" i="4"/>
  <c r="J148" i="8"/>
  <c r="J578" i="2"/>
  <c r="J227" i="2"/>
  <c r="J291" i="2"/>
  <c r="J90" i="3"/>
  <c r="J110" i="5"/>
  <c r="BK201" i="7"/>
  <c r="J207" i="9"/>
  <c r="BK590" i="2"/>
  <c r="BK285" i="2"/>
  <c r="J285" i="2"/>
  <c r="BK487" i="4"/>
  <c r="BK276" i="4"/>
  <c r="BK167" i="7"/>
  <c r="J229" i="9"/>
  <c r="BK93" i="11"/>
  <c r="BK573" i="2"/>
  <c r="J207" i="2"/>
  <c r="BK158" i="2"/>
  <c r="J268" i="4"/>
  <c r="J458" i="4"/>
  <c r="J278" i="4"/>
  <c r="J197" i="9"/>
  <c r="BK146" i="11"/>
  <c r="J347" i="2"/>
  <c r="BK106" i="2"/>
  <c r="J402" i="2"/>
  <c r="J112" i="3"/>
  <c r="BK160" i="4"/>
  <c r="BK153" i="5"/>
  <c r="BK184" i="7"/>
  <c r="BK105" i="8"/>
  <c r="BK110" i="10"/>
  <c r="BK476" i="2"/>
  <c r="BK132" i="3"/>
  <c r="BK146" i="5"/>
  <c r="J120" i="8"/>
  <c r="BK128" i="9"/>
  <c r="J87" i="11"/>
  <c r="BK561" i="2"/>
  <c r="BK179" i="2"/>
  <c r="J464" i="4"/>
  <c r="J241" i="4"/>
  <c r="J95" i="5"/>
  <c r="BK142" i="9"/>
  <c r="J340" i="2"/>
  <c r="BK227" i="2"/>
  <c r="BK207" i="3"/>
  <c r="J487" i="4"/>
  <c r="J312" i="4"/>
  <c r="J95" i="6"/>
  <c r="J105" i="8"/>
  <c r="BK229" i="9"/>
  <c r="J148" i="10"/>
  <c r="BK325" i="2"/>
  <c r="J191" i="3"/>
  <c r="J470" i="4"/>
  <c r="J106" i="4"/>
  <c r="J86" i="6"/>
  <c r="BK178" i="7"/>
  <c r="BK100" i="10"/>
  <c r="BK182" i="2"/>
  <c r="J168" i="3"/>
  <c r="J90" i="8"/>
  <c r="J94" i="2"/>
  <c r="J111" i="2"/>
  <c r="J207" i="3"/>
  <c r="J125" i="4"/>
  <c r="J120" i="5"/>
  <c r="BK87" i="9"/>
  <c r="BK129" i="11"/>
  <c r="BK528" i="2"/>
  <c r="J440" i="2"/>
  <c r="J217" i="2"/>
  <c r="J283" i="4"/>
  <c r="BK91" i="6"/>
  <c r="BK163" i="9"/>
  <c r="BK466" i="2"/>
  <c r="J137" i="2"/>
  <c r="BK211" i="2"/>
  <c r="BK186" i="4"/>
  <c r="J482" i="4"/>
  <c r="BK355" i="4"/>
  <c r="BK170" i="4"/>
  <c r="J82" i="6"/>
  <c r="J104" i="7"/>
  <c r="J117" i="2"/>
  <c r="J412" i="4"/>
  <c r="J87" i="7"/>
  <c r="J134" i="11"/>
  <c r="BK384" i="4"/>
  <c r="BK136" i="9"/>
  <c r="J590" i="2"/>
  <c r="BK169" i="2"/>
  <c r="BK119" i="4"/>
  <c r="J263" i="7"/>
  <c r="BK134" i="11"/>
  <c r="J118" i="7"/>
  <c r="J454" i="2"/>
  <c r="BK378" i="2"/>
  <c r="BK221" i="4"/>
  <c r="J100" i="8"/>
  <c r="BK264" i="2"/>
  <c r="J146" i="2"/>
  <c r="BK412" i="4"/>
  <c r="J153" i="9"/>
  <c r="J528" i="2"/>
  <c r="J296" i="2"/>
  <c r="J414" i="2"/>
  <c r="BK231" i="4"/>
  <c r="J178" i="7"/>
  <c r="J90" i="7"/>
  <c r="J212" i="9"/>
  <c r="J355" i="2"/>
  <c r="BK464" i="4"/>
  <c r="BK85" i="5"/>
  <c r="BK195" i="7"/>
  <c r="BK110" i="8"/>
  <c r="BK96" i="9"/>
  <c r="BK125" i="10"/>
  <c r="BK111" i="2"/>
  <c r="J241" i="2"/>
  <c r="BK85" i="3"/>
  <c r="BK111" i="4"/>
  <c r="BK178" i="4"/>
  <c r="BK278" i="4"/>
  <c r="J160" i="5"/>
  <c r="BK269" i="7"/>
  <c r="J219" i="7"/>
  <c r="BK115" i="10"/>
  <c r="BK454" i="2"/>
  <c r="BK347" i="2"/>
  <c r="J188" i="2"/>
  <c r="J450" i="4"/>
  <c r="BK322" i="4"/>
  <c r="BK120" i="5"/>
  <c r="BK253" i="7"/>
  <c r="J159" i="9"/>
  <c r="J120" i="10"/>
  <c r="J556" i="2"/>
  <c r="J396" i="2"/>
  <c r="BK200" i="3"/>
  <c r="J276" i="4"/>
  <c r="BK202" i="4"/>
  <c r="J155" i="7"/>
  <c r="J155" i="8"/>
  <c r="J125" i="10"/>
  <c r="BK514" i="2"/>
  <c r="J372" i="2"/>
  <c r="BK112" i="3"/>
  <c r="BK482" i="4"/>
  <c r="J134" i="4"/>
  <c r="BK100" i="6"/>
  <c r="J253" i="7"/>
  <c r="J136" i="8"/>
  <c r="BK90" i="10"/>
  <c r="BK201" i="2"/>
  <c r="BK105" i="3"/>
  <c r="J227" i="4"/>
  <c r="J125" i="5"/>
  <c r="J567" i="2"/>
  <c r="J106" i="2"/>
  <c r="BK221" i="2"/>
  <c r="J122" i="3"/>
  <c r="J336" i="4"/>
  <c r="J178" i="4"/>
  <c r="J100" i="5"/>
  <c r="BK293" i="7"/>
  <c r="J222" i="9"/>
  <c r="BK87" i="11"/>
  <c r="BK137" i="2"/>
  <c r="BK458" i="4"/>
  <c r="J170" i="4"/>
  <c r="BK90" i="5"/>
  <c r="BK118" i="7"/>
  <c r="J104" i="9"/>
  <c r="J122" i="11"/>
  <c r="J367" i="2"/>
  <c r="J317" i="2"/>
  <c r="J102" i="7"/>
  <c r="J85" i="10"/>
  <c r="J253" i="2"/>
  <c r="BK177" i="3"/>
  <c r="BK100" i="4"/>
  <c r="BK115" i="5"/>
  <c r="BK161" i="7"/>
  <c r="J141" i="8"/>
  <c r="J141" i="10"/>
  <c r="J325" i="2"/>
  <c r="BK195" i="2"/>
  <c r="J447" i="2"/>
  <c r="BK198" i="4"/>
  <c r="BK298" i="4"/>
  <c r="BK247" i="7"/>
  <c r="BK134" i="7"/>
  <c r="BK178" i="9"/>
  <c r="BK130" i="10"/>
  <c r="BK335" i="2"/>
  <c r="J195" i="2"/>
  <c r="BK407" i="2"/>
  <c r="BK145" i="3"/>
  <c r="BK192" i="4"/>
  <c r="BK134" i="4"/>
  <c r="BK347" i="4"/>
  <c r="BK312" i="4"/>
  <c r="J126" i="7"/>
  <c r="J96" i="7"/>
  <c r="J553" i="2"/>
  <c r="BK268" i="4"/>
  <c r="J107" i="6"/>
  <c r="J178" i="9"/>
  <c r="BK308" i="2"/>
  <c r="J85" i="3"/>
  <c r="J110" i="9"/>
  <c r="J514" i="2"/>
  <c r="BK253" i="4"/>
  <c r="J116" i="6"/>
  <c r="BK578" i="2"/>
  <c r="J95" i="3"/>
  <c r="BK120" i="6"/>
  <c r="BK567" i="2"/>
  <c r="J105" i="3"/>
  <c r="J253" i="4"/>
  <c r="BK130" i="8"/>
  <c r="AS54" i="1"/>
  <c r="R141" i="11" l="1"/>
  <c r="T93" i="2"/>
  <c r="BK354" i="2"/>
  <c r="J354" i="2"/>
  <c r="J64" i="2" s="1"/>
  <c r="P354" i="2"/>
  <c r="T354" i="2"/>
  <c r="R560" i="2"/>
  <c r="R559" i="2" s="1"/>
  <c r="T93" i="4"/>
  <c r="BK282" i="4"/>
  <c r="J282" i="4"/>
  <c r="J64" i="4" s="1"/>
  <c r="R391" i="4"/>
  <c r="T449" i="4"/>
  <c r="T481" i="4"/>
  <c r="T480" i="4" s="1"/>
  <c r="T140" i="5"/>
  <c r="P81" i="6"/>
  <c r="P80" i="6"/>
  <c r="AU59" i="1" s="1"/>
  <c r="P86" i="7"/>
  <c r="T177" i="7"/>
  <c r="T289" i="7"/>
  <c r="R135" i="8"/>
  <c r="R184" i="9"/>
  <c r="R228" i="9"/>
  <c r="T135" i="10"/>
  <c r="P194" i="2"/>
  <c r="R453" i="2"/>
  <c r="T584" i="2"/>
  <c r="T583" i="2"/>
  <c r="P93" i="4"/>
  <c r="BK267" i="4"/>
  <c r="J267" i="4"/>
  <c r="J63" i="4"/>
  <c r="R321" i="4"/>
  <c r="P457" i="4"/>
  <c r="P456" i="4" s="1"/>
  <c r="R84" i="5"/>
  <c r="R83" i="5"/>
  <c r="T86" i="7"/>
  <c r="R289" i="7"/>
  <c r="R84" i="8"/>
  <c r="R83" i="8"/>
  <c r="R82" i="8"/>
  <c r="R169" i="9"/>
  <c r="R92" i="11"/>
  <c r="T267" i="4"/>
  <c r="BK84" i="5"/>
  <c r="J84" i="5" s="1"/>
  <c r="J61" i="5" s="1"/>
  <c r="R86" i="7"/>
  <c r="BK289" i="7"/>
  <c r="J289" i="7" s="1"/>
  <c r="J64" i="7" s="1"/>
  <c r="P84" i="8"/>
  <c r="P83" i="8"/>
  <c r="T86" i="9"/>
  <c r="BK228" i="9"/>
  <c r="BK85" i="9" s="1"/>
  <c r="R135" i="10"/>
  <c r="T92" i="11"/>
  <c r="BK162" i="11"/>
  <c r="J162" i="11" s="1"/>
  <c r="J64" i="11" s="1"/>
  <c r="R194" i="2"/>
  <c r="R354" i="2"/>
  <c r="P560" i="2"/>
  <c r="P559" i="2"/>
  <c r="T176" i="3"/>
  <c r="BK93" i="4"/>
  <c r="J93" i="4" s="1"/>
  <c r="J61" i="4" s="1"/>
  <c r="R282" i="4"/>
  <c r="R140" i="5"/>
  <c r="P177" i="7"/>
  <c r="BK135" i="8"/>
  <c r="J135" i="8"/>
  <c r="J62" i="8"/>
  <c r="BK84" i="10"/>
  <c r="J84" i="10"/>
  <c r="J61" i="10"/>
  <c r="P92" i="11"/>
  <c r="P93" i="2"/>
  <c r="T278" i="2"/>
  <c r="P384" i="2"/>
  <c r="T560" i="2"/>
  <c r="T559" i="2" s="1"/>
  <c r="BK176" i="3"/>
  <c r="J176" i="3"/>
  <c r="J62" i="3"/>
  <c r="P321" i="4"/>
  <c r="R449" i="4"/>
  <c r="BK177" i="7"/>
  <c r="BK85" i="7" s="1"/>
  <c r="J85" i="7" s="1"/>
  <c r="J60" i="7" s="1"/>
  <c r="BK84" i="8"/>
  <c r="J84" i="8"/>
  <c r="J61" i="8"/>
  <c r="BK184" i="9"/>
  <c r="J184" i="9" s="1"/>
  <c r="J63" i="9" s="1"/>
  <c r="T162" i="11"/>
  <c r="T194" i="2"/>
  <c r="T384" i="2"/>
  <c r="P552" i="2"/>
  <c r="P584" i="2"/>
  <c r="P583" i="2" s="1"/>
  <c r="BK84" i="3"/>
  <c r="J84" i="3"/>
  <c r="J61" i="3"/>
  <c r="R93" i="4"/>
  <c r="T282" i="4"/>
  <c r="BK457" i="4"/>
  <c r="J457" i="4"/>
  <c r="J69" i="4"/>
  <c r="P84" i="5"/>
  <c r="P83" i="5"/>
  <c r="BK208" i="7"/>
  <c r="J208" i="7" s="1"/>
  <c r="J63" i="7" s="1"/>
  <c r="BK169" i="9"/>
  <c r="J169" i="9"/>
  <c r="J62" i="9" s="1"/>
  <c r="R84" i="10"/>
  <c r="R83" i="10" s="1"/>
  <c r="R82" i="10" s="1"/>
  <c r="BK92" i="11"/>
  <c r="J92" i="11"/>
  <c r="J61" i="11"/>
  <c r="R162" i="11"/>
  <c r="P278" i="2"/>
  <c r="P453" i="2"/>
  <c r="R552" i="2"/>
  <c r="R176" i="3"/>
  <c r="P214" i="4"/>
  <c r="P267" i="4"/>
  <c r="BK391" i="4"/>
  <c r="J391" i="4" s="1"/>
  <c r="J66" i="4" s="1"/>
  <c r="R457" i="4"/>
  <c r="R456" i="4"/>
  <c r="T84" i="5"/>
  <c r="T83" i="5" s="1"/>
  <c r="T82" i="5" s="1"/>
  <c r="BK81" i="6"/>
  <c r="J81" i="6"/>
  <c r="J60" i="6" s="1"/>
  <c r="BK86" i="7"/>
  <c r="J86" i="7" s="1"/>
  <c r="J61" i="7" s="1"/>
  <c r="R177" i="7"/>
  <c r="P289" i="7"/>
  <c r="P135" i="8"/>
  <c r="P184" i="9"/>
  <c r="P228" i="9"/>
  <c r="P135" i="10"/>
  <c r="BK173" i="11"/>
  <c r="J173" i="11"/>
  <c r="J65" i="11" s="1"/>
  <c r="BK194" i="2"/>
  <c r="J194" i="2" s="1"/>
  <c r="J62" i="2" s="1"/>
  <c r="BK453" i="2"/>
  <c r="J453" i="2"/>
  <c r="J66" i="2"/>
  <c r="BK552" i="2"/>
  <c r="J552" i="2" s="1"/>
  <c r="J67" i="2" s="1"/>
  <c r="R584" i="2"/>
  <c r="R583" i="2"/>
  <c r="P176" i="3"/>
  <c r="BK214" i="4"/>
  <c r="J214" i="4" s="1"/>
  <c r="J62" i="4" s="1"/>
  <c r="P282" i="4"/>
  <c r="T391" i="4"/>
  <c r="R481" i="4"/>
  <c r="R480" i="4" s="1"/>
  <c r="BK140" i="5"/>
  <c r="J140" i="5" s="1"/>
  <c r="J62" i="5" s="1"/>
  <c r="T81" i="6"/>
  <c r="T80" i="6" s="1"/>
  <c r="P208" i="7"/>
  <c r="P85" i="7" s="1"/>
  <c r="P84" i="7" s="1"/>
  <c r="AU60" i="1" s="1"/>
  <c r="T135" i="8"/>
  <c r="T184" i="9"/>
  <c r="T84" i="10"/>
  <c r="T83" i="10" s="1"/>
  <c r="T82" i="10" s="1"/>
  <c r="P162" i="11"/>
  <c r="R278" i="2"/>
  <c r="BK384" i="2"/>
  <c r="J384" i="2"/>
  <c r="J65" i="2" s="1"/>
  <c r="BK560" i="2"/>
  <c r="J560" i="2"/>
  <c r="J69" i="2"/>
  <c r="R84" i="3"/>
  <c r="R83" i="3" s="1"/>
  <c r="R82" i="3" s="1"/>
  <c r="T214" i="4"/>
  <c r="T321" i="4"/>
  <c r="BK449" i="4"/>
  <c r="J449" i="4" s="1"/>
  <c r="J67" i="4" s="1"/>
  <c r="BK481" i="4"/>
  <c r="J481" i="4" s="1"/>
  <c r="J71" i="4" s="1"/>
  <c r="R81" i="6"/>
  <c r="R80" i="6"/>
  <c r="T84" i="8"/>
  <c r="T83" i="8" s="1"/>
  <c r="T82" i="8" s="1"/>
  <c r="BK86" i="9"/>
  <c r="P169" i="9"/>
  <c r="T228" i="9"/>
  <c r="BK135" i="10"/>
  <c r="J135" i="10"/>
  <c r="J62" i="10" s="1"/>
  <c r="P173" i="11"/>
  <c r="BK93" i="2"/>
  <c r="BK278" i="2"/>
  <c r="BK92" i="2" s="1"/>
  <c r="J92" i="2" s="1"/>
  <c r="J60" i="2" s="1"/>
  <c r="T453" i="2"/>
  <c r="BK584" i="2"/>
  <c r="J584" i="2"/>
  <c r="J71" i="2" s="1"/>
  <c r="T84" i="3"/>
  <c r="T83" i="3" s="1"/>
  <c r="T82" i="3" s="1"/>
  <c r="R214" i="4"/>
  <c r="R267" i="4"/>
  <c r="P391" i="4"/>
  <c r="P449" i="4"/>
  <c r="P481" i="4"/>
  <c r="P480" i="4"/>
  <c r="P140" i="5"/>
  <c r="T208" i="7"/>
  <c r="R86" i="9"/>
  <c r="R85" i="9" s="1"/>
  <c r="R84" i="9" s="1"/>
  <c r="R173" i="11"/>
  <c r="R93" i="2"/>
  <c r="R384" i="2"/>
  <c r="T552" i="2"/>
  <c r="P84" i="3"/>
  <c r="P83" i="3" s="1"/>
  <c r="P82" i="3" s="1"/>
  <c r="AU56" i="1" s="1"/>
  <c r="BK321" i="4"/>
  <c r="J321" i="4" s="1"/>
  <c r="J65" i="4" s="1"/>
  <c r="T457" i="4"/>
  <c r="T456" i="4"/>
  <c r="R208" i="7"/>
  <c r="P86" i="9"/>
  <c r="P85" i="9"/>
  <c r="P84" i="9" s="1"/>
  <c r="AU62" i="1" s="1"/>
  <c r="T169" i="9"/>
  <c r="P84" i="10"/>
  <c r="P83" i="10"/>
  <c r="P82" i="10" s="1"/>
  <c r="AU63" i="1" s="1"/>
  <c r="T173" i="11"/>
  <c r="BK153" i="11"/>
  <c r="J153" i="11"/>
  <c r="J63" i="11"/>
  <c r="BK141" i="11"/>
  <c r="J141" i="11" s="1"/>
  <c r="J62" i="11" s="1"/>
  <c r="BE93" i="11"/>
  <c r="BE154" i="11"/>
  <c r="F55" i="11"/>
  <c r="J81" i="11"/>
  <c r="BE169" i="11"/>
  <c r="J55" i="11"/>
  <c r="J79" i="11"/>
  <c r="BE122" i="11"/>
  <c r="BE184" i="11"/>
  <c r="BE134" i="11"/>
  <c r="BE146" i="11"/>
  <c r="BE174" i="11"/>
  <c r="BE179" i="11"/>
  <c r="BK83" i="10"/>
  <c r="J83" i="10"/>
  <c r="J60" i="10" s="1"/>
  <c r="BE101" i="11"/>
  <c r="BE129" i="11"/>
  <c r="BE108" i="11"/>
  <c r="BE163" i="11"/>
  <c r="E48" i="11"/>
  <c r="BE87" i="11"/>
  <c r="BE116" i="11"/>
  <c r="BE142" i="11"/>
  <c r="J86" i="9"/>
  <c r="J61" i="9"/>
  <c r="BE95" i="10"/>
  <c r="F79" i="10"/>
  <c r="BE100" i="10"/>
  <c r="BE110" i="10"/>
  <c r="BE85" i="10"/>
  <c r="BE115" i="10"/>
  <c r="J79" i="10"/>
  <c r="J54" i="10"/>
  <c r="J76" i="10"/>
  <c r="BE125" i="10"/>
  <c r="BE148" i="10"/>
  <c r="BE120" i="10"/>
  <c r="BE141" i="10"/>
  <c r="E48" i="10"/>
  <c r="BE90" i="10"/>
  <c r="BE105" i="10"/>
  <c r="BE136" i="10"/>
  <c r="BE155" i="10"/>
  <c r="BE130" i="10"/>
  <c r="BK83" i="8"/>
  <c r="J83" i="8"/>
  <c r="J60" i="8"/>
  <c r="E74" i="9"/>
  <c r="J80" i="9"/>
  <c r="BE142" i="9"/>
  <c r="BE185" i="9"/>
  <c r="F55" i="9"/>
  <c r="BE104" i="9"/>
  <c r="BE122" i="9"/>
  <c r="BE159" i="9"/>
  <c r="BE163" i="9"/>
  <c r="BE229" i="9"/>
  <c r="BE232" i="9"/>
  <c r="J78" i="9"/>
  <c r="BE153" i="9"/>
  <c r="BE197" i="9"/>
  <c r="BE212" i="9"/>
  <c r="BE222" i="9"/>
  <c r="BE90" i="9"/>
  <c r="BE147" i="9"/>
  <c r="BE170" i="9"/>
  <c r="BE110" i="9"/>
  <c r="BE178" i="9"/>
  <c r="J55" i="9"/>
  <c r="BE102" i="9"/>
  <c r="BE116" i="9"/>
  <c r="BE207" i="9"/>
  <c r="BE96" i="9"/>
  <c r="BE136" i="9"/>
  <c r="BE87" i="9"/>
  <c r="BE128" i="9"/>
  <c r="J52" i="8"/>
  <c r="J55" i="8"/>
  <c r="BE105" i="8"/>
  <c r="E48" i="8"/>
  <c r="J54" i="8"/>
  <c r="F79" i="8"/>
  <c r="BE95" i="8"/>
  <c r="BE100" i="8"/>
  <c r="BE110" i="8"/>
  <c r="BE120" i="8"/>
  <c r="BE136" i="8"/>
  <c r="BE141" i="8"/>
  <c r="BE85" i="8"/>
  <c r="BE90" i="8"/>
  <c r="BE115" i="8"/>
  <c r="BE125" i="8"/>
  <c r="BE130" i="8"/>
  <c r="BE148" i="8"/>
  <c r="BE155" i="8"/>
  <c r="BE167" i="7"/>
  <c r="BE161" i="7"/>
  <c r="BK80" i="6"/>
  <c r="J80" i="6"/>
  <c r="J59" i="6" s="1"/>
  <c r="BE90" i="7"/>
  <c r="E48" i="7"/>
  <c r="J80" i="7"/>
  <c r="BE87" i="7"/>
  <c r="BE118" i="7"/>
  <c r="BE150" i="7"/>
  <c r="BE184" i="7"/>
  <c r="J78" i="7"/>
  <c r="BE110" i="7"/>
  <c r="BE178" i="7"/>
  <c r="F55" i="7"/>
  <c r="J81" i="7"/>
  <c r="BE102" i="7"/>
  <c r="BE104" i="7"/>
  <c r="BE201" i="7"/>
  <c r="BE126" i="7"/>
  <c r="BE134" i="7"/>
  <c r="BE155" i="7"/>
  <c r="BE195" i="7"/>
  <c r="BE219" i="7"/>
  <c r="BE237" i="7"/>
  <c r="BE247" i="7"/>
  <c r="BE277" i="7"/>
  <c r="BE171" i="7"/>
  <c r="BE96" i="7"/>
  <c r="BE144" i="7"/>
  <c r="BE227" i="7"/>
  <c r="BE253" i="7"/>
  <c r="BE269" i="7"/>
  <c r="BE293" i="7"/>
  <c r="BE209" i="7"/>
  <c r="BE263" i="7"/>
  <c r="BE290" i="7"/>
  <c r="BK83" i="5"/>
  <c r="J83" i="5"/>
  <c r="J60" i="5" s="1"/>
  <c r="J76" i="6"/>
  <c r="BE114" i="6"/>
  <c r="BE116" i="6"/>
  <c r="J77" i="6"/>
  <c r="BE102" i="6"/>
  <c r="BE107" i="6"/>
  <c r="BE120" i="6"/>
  <c r="E48" i="6"/>
  <c r="BE95" i="6"/>
  <c r="F55" i="6"/>
  <c r="BE86" i="6"/>
  <c r="BE109" i="6"/>
  <c r="J74" i="6"/>
  <c r="BE82" i="6"/>
  <c r="BE91" i="6"/>
  <c r="BE100" i="6"/>
  <c r="BK92" i="4"/>
  <c r="J92" i="4" s="1"/>
  <c r="J60" i="4" s="1"/>
  <c r="BK456" i="4"/>
  <c r="J456" i="4"/>
  <c r="J68" i="4"/>
  <c r="BK480" i="4"/>
  <c r="J480" i="4" s="1"/>
  <c r="J70" i="4" s="1"/>
  <c r="E72" i="5"/>
  <c r="BE100" i="5"/>
  <c r="BE141" i="5"/>
  <c r="J79" i="5"/>
  <c r="BE135" i="5"/>
  <c r="F79" i="5"/>
  <c r="BE85" i="5"/>
  <c r="BE110" i="5"/>
  <c r="BE115" i="5"/>
  <c r="J52" i="5"/>
  <c r="BE95" i="5"/>
  <c r="BE120" i="5"/>
  <c r="BE130" i="5"/>
  <c r="BE146" i="5"/>
  <c r="BE153" i="5"/>
  <c r="BE160" i="5"/>
  <c r="J54" i="5"/>
  <c r="BE90" i="5"/>
  <c r="BE105" i="5"/>
  <c r="BE125" i="5"/>
  <c r="BE117" i="4"/>
  <c r="BE376" i="4"/>
  <c r="BE178" i="4"/>
  <c r="BE186" i="4"/>
  <c r="BE208" i="4"/>
  <c r="BE280" i="4"/>
  <c r="BE303" i="4"/>
  <c r="BE340" i="4"/>
  <c r="BE438" i="4"/>
  <c r="J85" i="4"/>
  <c r="BE106" i="4"/>
  <c r="BE268" i="4"/>
  <c r="BE412" i="4"/>
  <c r="BE140" i="4"/>
  <c r="BE151" i="4"/>
  <c r="BE192" i="4"/>
  <c r="BE227" i="4"/>
  <c r="BE237" i="4"/>
  <c r="BE261" i="4"/>
  <c r="BE432" i="4"/>
  <c r="BE453" i="4"/>
  <c r="E81" i="4"/>
  <c r="BE111" i="4"/>
  <c r="BE198" i="4"/>
  <c r="BE215" i="4"/>
  <c r="BE231" i="4"/>
  <c r="BE247" i="4"/>
  <c r="BE312" i="4"/>
  <c r="BE458" i="4"/>
  <c r="BE482" i="4"/>
  <c r="BE487" i="4"/>
  <c r="BE134" i="4"/>
  <c r="BE276" i="4"/>
  <c r="BE283" i="4"/>
  <c r="BE289" i="4"/>
  <c r="BE322" i="4"/>
  <c r="BE347" i="4"/>
  <c r="BE361" i="4"/>
  <c r="J55" i="4"/>
  <c r="BE298" i="4"/>
  <c r="BE253" i="4"/>
  <c r="BE278" i="4"/>
  <c r="BE443" i="4"/>
  <c r="BE464" i="4"/>
  <c r="BE470" i="4"/>
  <c r="F55" i="4"/>
  <c r="BE94" i="4"/>
  <c r="BE100" i="4"/>
  <c r="BE170" i="4"/>
  <c r="BE202" i="4"/>
  <c r="BE221" i="4"/>
  <c r="BE331" i="4"/>
  <c r="BE355" i="4"/>
  <c r="BE384" i="4"/>
  <c r="BE392" i="4"/>
  <c r="BE450" i="4"/>
  <c r="BK83" i="3"/>
  <c r="J83" i="3"/>
  <c r="J60" i="3" s="1"/>
  <c r="BE241" i="4"/>
  <c r="J54" i="4"/>
  <c r="BE119" i="4"/>
  <c r="BE125" i="4"/>
  <c r="BE145" i="4"/>
  <c r="BE160" i="4"/>
  <c r="BE336" i="4"/>
  <c r="BE402" i="4"/>
  <c r="BE426" i="4"/>
  <c r="BE475" i="4"/>
  <c r="E48" i="3"/>
  <c r="F79" i="3"/>
  <c r="BK559" i="2"/>
  <c r="J559" i="2"/>
  <c r="J68" i="2"/>
  <c r="J76" i="3"/>
  <c r="BE137" i="3"/>
  <c r="BE112" i="3"/>
  <c r="BE127" i="3"/>
  <c r="BE151" i="3"/>
  <c r="J93" i="2"/>
  <c r="J61" i="2" s="1"/>
  <c r="J78" i="3"/>
  <c r="BE100" i="3"/>
  <c r="BE132" i="3"/>
  <c r="J55" i="3"/>
  <c r="BE117" i="3"/>
  <c r="BE158" i="3"/>
  <c r="BE85" i="3"/>
  <c r="BE163" i="3"/>
  <c r="BE177" i="3"/>
  <c r="BE182" i="3"/>
  <c r="BE191" i="3"/>
  <c r="BE200" i="3"/>
  <c r="BE90" i="3"/>
  <c r="BE207" i="3"/>
  <c r="BE105" i="3"/>
  <c r="BE122" i="3"/>
  <c r="BE145" i="3"/>
  <c r="BE168" i="3"/>
  <c r="BE95" i="3"/>
  <c r="BE94" i="2"/>
  <c r="E81" i="2"/>
  <c r="F88" i="2"/>
  <c r="BE146" i="2"/>
  <c r="BE207" i="2"/>
  <c r="BE241" i="2"/>
  <c r="BE296" i="2"/>
  <c r="BE561" i="2"/>
  <c r="BE124" i="2"/>
  <c r="BE169" i="2"/>
  <c r="BE195" i="2"/>
  <c r="BE201" i="2"/>
  <c r="BE217" i="2"/>
  <c r="BE233" i="2"/>
  <c r="J55" i="2"/>
  <c r="BE188" i="2"/>
  <c r="BE227" i="2"/>
  <c r="BE256" i="2"/>
  <c r="BE301" i="2"/>
  <c r="BE317" i="2"/>
  <c r="BE340" i="2"/>
  <c r="BE372" i="2"/>
  <c r="BE385" i="2"/>
  <c r="BE402" i="2"/>
  <c r="BE119" i="2"/>
  <c r="BE131" i="2"/>
  <c r="BE174" i="2"/>
  <c r="BE221" i="2"/>
  <c r="BE335" i="2"/>
  <c r="BE414" i="2"/>
  <c r="J52" i="2"/>
  <c r="J87" i="2"/>
  <c r="BE100" i="2"/>
  <c r="BE106" i="2"/>
  <c r="BE111" i="2"/>
  <c r="BE117" i="2"/>
  <c r="BE137" i="2"/>
  <c r="BE164" i="2"/>
  <c r="BE179" i="2"/>
  <c r="BE182" i="2"/>
  <c r="BE253" i="2"/>
  <c r="BE291" i="2"/>
  <c r="BE308" i="2"/>
  <c r="BE407" i="2"/>
  <c r="BE440" i="2"/>
  <c r="BE447" i="2"/>
  <c r="BE498" i="2"/>
  <c r="BE211" i="2"/>
  <c r="BE279" i="2"/>
  <c r="BE315" i="2"/>
  <c r="BE319" i="2"/>
  <c r="BE325" i="2"/>
  <c r="BE347" i="2"/>
  <c r="BE378" i="2"/>
  <c r="BE396" i="2"/>
  <c r="BE476" i="2"/>
  <c r="BE544" i="2"/>
  <c r="BE553" i="2"/>
  <c r="BE567" i="2"/>
  <c r="BE573" i="2"/>
  <c r="BE578" i="2"/>
  <c r="BE140" i="2"/>
  <c r="BE152" i="2"/>
  <c r="BE158" i="2"/>
  <c r="BE247" i="2"/>
  <c r="BE264" i="2"/>
  <c r="BE272" i="2"/>
  <c r="BE285" i="2"/>
  <c r="BE330" i="2"/>
  <c r="BE355" i="2"/>
  <c r="BE361" i="2"/>
  <c r="BE367" i="2"/>
  <c r="BE421" i="2"/>
  <c r="BE427" i="2"/>
  <c r="BE454" i="2"/>
  <c r="BE466" i="2"/>
  <c r="BE482" i="2"/>
  <c r="BE514" i="2"/>
  <c r="BE522" i="2"/>
  <c r="BE528" i="2"/>
  <c r="BE556" i="2"/>
  <c r="BE585" i="2"/>
  <c r="BE590" i="2"/>
  <c r="F35" i="6"/>
  <c r="BB59" i="1" s="1"/>
  <c r="F35" i="2"/>
  <c r="BB55" i="1" s="1"/>
  <c r="F37" i="6"/>
  <c r="BD59" i="1" s="1"/>
  <c r="F37" i="2"/>
  <c r="BD55" i="1"/>
  <c r="F37" i="7"/>
  <c r="BD60" i="1" s="1"/>
  <c r="F36" i="4"/>
  <c r="BC57" i="1" s="1"/>
  <c r="F34" i="9"/>
  <c r="BA62" i="1"/>
  <c r="F35" i="8"/>
  <c r="BB61" i="1"/>
  <c r="F37" i="3"/>
  <c r="BD56" i="1" s="1"/>
  <c r="F36" i="7"/>
  <c r="BC60" i="1"/>
  <c r="J34" i="9"/>
  <c r="AW62" i="1" s="1"/>
  <c r="F36" i="3"/>
  <c r="BC56" i="1" s="1"/>
  <c r="F37" i="10"/>
  <c r="BD63" i="1"/>
  <c r="F35" i="7"/>
  <c r="BB60" i="1"/>
  <c r="J34" i="8"/>
  <c r="AW61" i="1" s="1"/>
  <c r="F36" i="8"/>
  <c r="BC61" i="1"/>
  <c r="F34" i="11"/>
  <c r="BA64" i="1" s="1"/>
  <c r="J34" i="7"/>
  <c r="AW60" i="1" s="1"/>
  <c r="J34" i="4"/>
  <c r="AW57" i="1" s="1"/>
  <c r="J34" i="5"/>
  <c r="AW58" i="1"/>
  <c r="F34" i="4"/>
  <c r="BA57" i="1" s="1"/>
  <c r="F34" i="3"/>
  <c r="BA56" i="1"/>
  <c r="F34" i="7"/>
  <c r="BA60" i="1" s="1"/>
  <c r="F36" i="6"/>
  <c r="BC59" i="1" s="1"/>
  <c r="F37" i="8"/>
  <c r="BD61" i="1"/>
  <c r="F35" i="5"/>
  <c r="BB58" i="1"/>
  <c r="F36" i="9"/>
  <c r="BC62" i="1" s="1"/>
  <c r="F34" i="2"/>
  <c r="BA55" i="1" s="1"/>
  <c r="F37" i="4"/>
  <c r="BD57" i="1" s="1"/>
  <c r="F36" i="2"/>
  <c r="BC55" i="1" s="1"/>
  <c r="J34" i="3"/>
  <c r="AW56" i="1"/>
  <c r="F34" i="10"/>
  <c r="BA63" i="1"/>
  <c r="F35" i="4"/>
  <c r="BB57" i="1" s="1"/>
  <c r="F35" i="3"/>
  <c r="BB56" i="1" s="1"/>
  <c r="J34" i="2"/>
  <c r="AW55" i="1" s="1"/>
  <c r="F35" i="11"/>
  <c r="BB64" i="1" s="1"/>
  <c r="F34" i="6"/>
  <c r="BA59" i="1"/>
  <c r="F35" i="9"/>
  <c r="BB62" i="1"/>
  <c r="F35" i="10"/>
  <c r="BB63" i="1" s="1"/>
  <c r="J34" i="11"/>
  <c r="AW64" i="1" s="1"/>
  <c r="F36" i="5"/>
  <c r="BC58" i="1" s="1"/>
  <c r="F34" i="8"/>
  <c r="BA61" i="1" s="1"/>
  <c r="F36" i="11"/>
  <c r="BC64" i="1" s="1"/>
  <c r="J34" i="10"/>
  <c r="AW63" i="1"/>
  <c r="F37" i="9"/>
  <c r="BD62" i="1" s="1"/>
  <c r="F37" i="11"/>
  <c r="BD64" i="1" s="1"/>
  <c r="F36" i="10"/>
  <c r="BC63" i="1" s="1"/>
  <c r="F37" i="5"/>
  <c r="BD58" i="1" s="1"/>
  <c r="J34" i="6"/>
  <c r="AW59" i="1"/>
  <c r="F34" i="5"/>
  <c r="BA58" i="1"/>
  <c r="BK84" i="9" l="1"/>
  <c r="J84" i="9" s="1"/>
  <c r="J85" i="9"/>
  <c r="J60" i="9" s="1"/>
  <c r="J177" i="7"/>
  <c r="J62" i="7" s="1"/>
  <c r="J228" i="9"/>
  <c r="J64" i="9" s="1"/>
  <c r="J278" i="2"/>
  <c r="J63" i="2" s="1"/>
  <c r="P153" i="11"/>
  <c r="P86" i="11" s="1"/>
  <c r="P85" i="11" s="1"/>
  <c r="AU64" i="1" s="1"/>
  <c r="T153" i="11"/>
  <c r="R92" i="2"/>
  <c r="R91" i="2"/>
  <c r="R153" i="11"/>
  <c r="R86" i="11" s="1"/>
  <c r="R85" i="11" s="1"/>
  <c r="T86" i="11"/>
  <c r="T85" i="11"/>
  <c r="R85" i="7"/>
  <c r="R84" i="7"/>
  <c r="P82" i="8"/>
  <c r="AU61" i="1"/>
  <c r="P82" i="5"/>
  <c r="AU58" i="1"/>
  <c r="T85" i="7"/>
  <c r="T84" i="7" s="1"/>
  <c r="R82" i="5"/>
  <c r="R92" i="4"/>
  <c r="R91" i="4"/>
  <c r="P92" i="2"/>
  <c r="P91" i="2"/>
  <c r="AU55" i="1"/>
  <c r="T85" i="9"/>
  <c r="T84" i="9" s="1"/>
  <c r="P92" i="4"/>
  <c r="P91" i="4"/>
  <c r="AU57" i="1"/>
  <c r="T92" i="2"/>
  <c r="T91" i="2" s="1"/>
  <c r="T92" i="4"/>
  <c r="T91" i="4"/>
  <c r="BK86" i="11"/>
  <c r="BK85" i="11"/>
  <c r="J85" i="11" s="1"/>
  <c r="J59" i="11" s="1"/>
  <c r="BK583" i="2"/>
  <c r="J583" i="2"/>
  <c r="J70" i="2"/>
  <c r="BK82" i="10"/>
  <c r="J82" i="10" s="1"/>
  <c r="J30" i="10" s="1"/>
  <c r="AG63" i="1" s="1"/>
  <c r="BK82" i="8"/>
  <c r="J82" i="8"/>
  <c r="J59" i="8"/>
  <c r="BK84" i="7"/>
  <c r="J84" i="7"/>
  <c r="J59" i="7"/>
  <c r="BK82" i="5"/>
  <c r="J82" i="5"/>
  <c r="J59" i="5"/>
  <c r="BK91" i="4"/>
  <c r="J91" i="4" s="1"/>
  <c r="J30" i="4" s="1"/>
  <c r="AG57" i="1" s="1"/>
  <c r="BK82" i="3"/>
  <c r="J82" i="3" s="1"/>
  <c r="J30" i="3" s="1"/>
  <c r="AG56" i="1" s="1"/>
  <c r="J33" i="8"/>
  <c r="AV61" i="1"/>
  <c r="AT61" i="1" s="1"/>
  <c r="J33" i="4"/>
  <c r="AV57" i="1" s="1"/>
  <c r="AT57" i="1" s="1"/>
  <c r="F33" i="11"/>
  <c r="AZ64" i="1" s="1"/>
  <c r="J33" i="5"/>
  <c r="AV58" i="1" s="1"/>
  <c r="AT58" i="1" s="1"/>
  <c r="J33" i="9"/>
  <c r="AV62" i="1" s="1"/>
  <c r="AT62" i="1" s="1"/>
  <c r="F33" i="10"/>
  <c r="AZ63" i="1" s="1"/>
  <c r="J33" i="10"/>
  <c r="AV63" i="1"/>
  <c r="AT63" i="1" s="1"/>
  <c r="J33" i="11"/>
  <c r="AV64" i="1" s="1"/>
  <c r="AT64" i="1" s="1"/>
  <c r="J33" i="2"/>
  <c r="AV55" i="1" s="1"/>
  <c r="AT55" i="1" s="1"/>
  <c r="F33" i="3"/>
  <c r="AZ56" i="1"/>
  <c r="F33" i="9"/>
  <c r="AZ62" i="1"/>
  <c r="F33" i="4"/>
  <c r="AZ57" i="1" s="1"/>
  <c r="F33" i="5"/>
  <c r="AZ58" i="1" s="1"/>
  <c r="BA54" i="1"/>
  <c r="W30" i="1"/>
  <c r="F33" i="7"/>
  <c r="AZ60" i="1"/>
  <c r="F33" i="6"/>
  <c r="AZ59" i="1"/>
  <c r="BC54" i="1"/>
  <c r="W32" i="1" s="1"/>
  <c r="J30" i="6"/>
  <c r="AG59" i="1" s="1"/>
  <c r="F33" i="2"/>
  <c r="AZ55" i="1" s="1"/>
  <c r="J33" i="3"/>
  <c r="AV56" i="1" s="1"/>
  <c r="AT56" i="1" s="1"/>
  <c r="BB54" i="1"/>
  <c r="W31" i="1" s="1"/>
  <c r="BD54" i="1"/>
  <c r="W33" i="1" s="1"/>
  <c r="J33" i="6"/>
  <c r="AV59" i="1"/>
  <c r="AT59" i="1" s="1"/>
  <c r="F33" i="8"/>
  <c r="AZ61" i="1"/>
  <c r="J33" i="7"/>
  <c r="AV60" i="1"/>
  <c r="AT60" i="1"/>
  <c r="J30" i="9" l="1"/>
  <c r="AG62" i="1" s="1"/>
  <c r="AN62" i="1" s="1"/>
  <c r="J59" i="9"/>
  <c r="J86" i="11"/>
  <c r="J60" i="11"/>
  <c r="BK91" i="2"/>
  <c r="J91" i="2"/>
  <c r="J59" i="2"/>
  <c r="AN63" i="1"/>
  <c r="J59" i="10"/>
  <c r="J39" i="10"/>
  <c r="J39" i="9"/>
  <c r="AN59" i="1"/>
  <c r="J39" i="6"/>
  <c r="AN57" i="1"/>
  <c r="J59" i="4"/>
  <c r="AN56" i="1"/>
  <c r="J59" i="3"/>
  <c r="J39" i="4"/>
  <c r="J39" i="3"/>
  <c r="J30" i="11"/>
  <c r="AG64" i="1"/>
  <c r="AW54" i="1"/>
  <c r="AK30" i="1" s="1"/>
  <c r="AY54" i="1"/>
  <c r="J30" i="8"/>
  <c r="AG61" i="1"/>
  <c r="AN61" i="1"/>
  <c r="AX54" i="1"/>
  <c r="AU54" i="1"/>
  <c r="J30" i="5"/>
  <c r="AG58" i="1"/>
  <c r="AN58" i="1"/>
  <c r="AZ54" i="1"/>
  <c r="AV54" i="1" s="1"/>
  <c r="AK29" i="1" s="1"/>
  <c r="J30" i="7"/>
  <c r="AG60" i="1" s="1"/>
  <c r="AN60" i="1" s="1"/>
  <c r="J39" i="11" l="1"/>
  <c r="J39" i="8"/>
  <c r="J39" i="7"/>
  <c r="J39" i="5"/>
  <c r="AN64" i="1"/>
  <c r="J30" i="2"/>
  <c r="AG55" i="1" s="1"/>
  <c r="AN55" i="1" s="1"/>
  <c r="AT54" i="1"/>
  <c r="W29" i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<sst xmlns="http://schemas.openxmlformats.org/spreadsheetml/2006/main" count="17175" uniqueCount="1633">
  <si>
    <t>Export Komplet</t>
  </si>
  <si>
    <t>VZ</t>
  </si>
  <si>
    <t>2.0</t>
  </si>
  <si>
    <t>ZAMOK</t>
  </si>
  <si>
    <t>False</t>
  </si>
  <si>
    <t>{1a20e8b8-5253-43dd-a998-605afda74882}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</si>
  <si>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</si>
  <si>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</si>
  <si>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</si>
  <si>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</si>
  <si>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</si>
  <si>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</si>
  <si>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</si>
  <si>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</si>
  <si>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635190020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</si>
  <si>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</si>
  <si>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</si>
  <si>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propustků na trati Frýdek Místek - Český Těšín</t>
  </si>
  <si>
    <t>KSO:</t>
  </si>
  <si>
    <t/>
  </si>
  <si>
    <t>CC-CZ:</t>
  </si>
  <si>
    <t>Místo:</t>
  </si>
  <si>
    <t>TU 2531 Frýdek Místek - Český Těšín</t>
  </si>
  <si>
    <t>Datum:</t>
  </si>
  <si>
    <t>21. 3. 2022</t>
  </si>
  <si>
    <t>Zadavatel:</t>
  </si>
  <si>
    <t>IČ:</t>
  </si>
  <si>
    <t>70994234</t>
  </si>
  <si>
    <t>SŽ,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</si>
  <si>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</si>
  <si>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</si>
  <si>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</si>
  <si>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</si>
  <si>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</si>
  <si>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</si>
  <si>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</si>
  <si>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</si>
  <si>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</si>
  <si>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</si>
  <si>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</si>
  <si>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</si>
  <si>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</si>
  <si>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</si>
  <si>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</si>
  <si>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</si>
  <si>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</si>
  <si>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</si>
  <si>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</si>
  <si>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</si>
  <si>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</si>
  <si>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</si>
  <si>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</si>
  <si>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</si>
  <si>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</si>
  <si>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</si>
  <si>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</si>
  <si>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</si>
  <si>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</si>
  <si>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</si>
  <si>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</si>
  <si>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</si>
  <si>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</si>
  <si>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</si>
  <si>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</si>
  <si>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</si>
  <si>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</si>
  <si>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</si>
  <si>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</si>
  <si>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</si>
  <si>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</si>
  <si>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</si>
  <si>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</si>
  <si>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</si>
  <si>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</si>
  <si>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</si>
  <si>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</si>
  <si>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</si>
  <si>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</si>
  <si>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</si>
  <si>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PROPUSTEK KM 113,306</t>
  </si>
  <si>
    <t>STA</t>
  </si>
  <si>
    <t>1</t>
  </si>
  <si>
    <t>{a0c2a77a-5f3e-462d-9695-7724aaf047b0}</t>
  </si>
  <si>
    <t>2</t>
  </si>
  <si>
    <t>SO 01.2</t>
  </si>
  <si>
    <t>PROPUSTEK KM 113,306 - ŽELEZNIČNÍ SVRŠEK</t>
  </si>
  <si>
    <t>{6c58c749-a177-44fc-ba13-e7aebc3a79c5}</t>
  </si>
  <si>
    <t>SO 02.1</t>
  </si>
  <si>
    <t>PROPUSTEK KM 113,546</t>
  </si>
  <si>
    <t>{675946c1-6552-4d98-9acd-7252e6b2a210}</t>
  </si>
  <si>
    <t>SO 02.2</t>
  </si>
  <si>
    <t>PROPUSTEK KM 113,546 - ŽELEZNIČNÍ SVRŠEK</t>
  </si>
  <si>
    <t>{67e70982-a632-4ba0-b2a2-602beab2e1df}</t>
  </si>
  <si>
    <t>SO 02.3</t>
  </si>
  <si>
    <t>PROPUSTEK KM 113,546 - KABELOVÉ TRASY SSZT</t>
  </si>
  <si>
    <t>{d7d04c9a-447c-4c8b-a934-db22a0a76bd5}</t>
  </si>
  <si>
    <t>SO 03.1</t>
  </si>
  <si>
    <t>PROPUSTEK KM 114,185</t>
  </si>
  <si>
    <t>{61526f41-d679-409a-b5b4-d4220caa652f}</t>
  </si>
  <si>
    <t>SO 03.2</t>
  </si>
  <si>
    <t>PROPUSTEK KM 114,185 - ŽELEZNIČNÍ SVRŠEK</t>
  </si>
  <si>
    <t>{cbfc7af1-f5fa-4886-a9ad-a49715fb1b01}</t>
  </si>
  <si>
    <t>SO 04.1</t>
  </si>
  <si>
    <t>PROPUSTEK KM 114,039</t>
  </si>
  <si>
    <t>{2ffdabff-b47a-49b4-90bb-19fa08d849cd}</t>
  </si>
  <si>
    <t>SO 04.2</t>
  </si>
  <si>
    <t>PROPUSTEK KM 114,039 - ŽELEZNIČNÍ SVRŠEK</t>
  </si>
  <si>
    <t>{45874798-c80a-4ac7-8284-dc8b61dae699}</t>
  </si>
  <si>
    <t>VRN</t>
  </si>
  <si>
    <t>Vedlejší rozpočtové náklady</t>
  </si>
  <si>
    <t>{564e61b2-29b1-4431-93ff-496dd1fa7acd}</t>
  </si>
  <si>
    <t>KRYCÍ LIST SOUPISU PRACÍ</t>
  </si>
  <si>
    <t>Objekt:</t>
  </si>
  <si>
    <t>SO 01.1 - PROPUSTEK KM 113,306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</si>
  <si>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</si>
  <si>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</si>
  <si>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</si>
  <si>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</si>
  <si>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</si>
  <si>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</si>
  <si>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</si>
  <si>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</si>
  <si>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</si>
  <si>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</si>
  <si>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</si>
  <si>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</si>
  <si>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</si>
  <si>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</si>
  <si>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</si>
  <si>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</si>
  <si>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</si>
  <si>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</si>
  <si>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</si>
  <si>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</si>
  <si>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</si>
  <si>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</si>
  <si>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</si>
  <si>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</si>
  <si>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</si>
  <si>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</si>
  <si>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</si>
  <si>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</si>
  <si>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</si>
  <si>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</si>
  <si>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</si>
  <si>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</si>
  <si>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</si>
  <si>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</si>
  <si>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</si>
  <si>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</si>
  <si>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</si>
  <si>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2022 01</t>
  </si>
  <si>
    <t>4</t>
  </si>
  <si>
    <t>415023422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</si>
  <si>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</si>
  <si>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</si>
  <si>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</si>
  <si>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https://podminky.urs.cz/item/CS_URS_2022_01/111211101</t>
  </si>
  <si>
    <t>VV</t>
  </si>
  <si>
    <t>Odstranění náletových dřevin a vegetace, odvoz a uložení na mezideponii do 1km</t>
  </si>
  <si>
    <t>(25,00"m2"+7,00"m2"+5,70"m2")*1,2</t>
  </si>
  <si>
    <t>45,24"m2"*0,10"t"/"m2"=4,52"t"</t>
  </si>
  <si>
    <t>115101201</t>
  </si>
  <si>
    <t>Čerpání vody na dopravní výšku do 10 m průměrný přítok do 500 l/min</t>
  </si>
  <si>
    <t>hod</t>
  </si>
  <si>
    <t>-792436392</t>
  </si>
  <si>
    <t>Čerpání vody na dopravní výšku do 10 m s uvažovaným průměrným přítokem do 500 l/min</t>
  </si>
  <si>
    <t>https://podminky.urs.cz/item/CS_URS_2022_01/115101201</t>
  </si>
  <si>
    <t>Čerpání vody z jímky do 500l/min</t>
  </si>
  <si>
    <t>24</t>
  </si>
  <si>
    <t>Součet</t>
  </si>
  <si>
    <t>3</t>
  </si>
  <si>
    <t>115101301</t>
  </si>
  <si>
    <t>Pohotovost čerpací soupravy pro dopravní výšku do 10 m přítok do 500 l/min</t>
  </si>
  <si>
    <t>den</t>
  </si>
  <si>
    <t>2118877645</t>
  </si>
  <si>
    <t>Pohotovost záložní čerpací soupravy pro dopravní výšku do 10 m s uvažovaným průměrným přítokem do 500 l/min</t>
  </si>
  <si>
    <t>https://podminky.urs.cz/item/CS_URS_2022_01/115101301</t>
  </si>
  <si>
    <t>10</t>
  </si>
  <si>
    <t>119001421</t>
  </si>
  <si>
    <t>Dočasné zajištění kabelů a kabelových tratí ze 3 volně ložených kabelů</t>
  </si>
  <si>
    <t>m</t>
  </si>
  <si>
    <t>1145898062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</si>
  <si>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</si>
  <si>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https://podminky.urs.cz/item/CS_URS_2022_01/119001421</t>
  </si>
  <si>
    <t>Dočasné vyvěšení inženýrských sítí v délce 5,00 + uvolnění před a za propustkem ( 2,50+2,50)"m" nad výkopovou jámou</t>
  </si>
  <si>
    <t>10"m"</t>
  </si>
  <si>
    <t>5</t>
  </si>
  <si>
    <t>M</t>
  </si>
  <si>
    <t>34571352</t>
  </si>
  <si>
    <t>trubka elektroinstalační ohebná dvouplášťová korugovaná (chránička) D 52/63mm, HDPE+LDPE</t>
  </si>
  <si>
    <t>8</t>
  </si>
  <si>
    <t>868328570</t>
  </si>
  <si>
    <t>6</t>
  </si>
  <si>
    <t>121151103</t>
  </si>
  <si>
    <t>Sejmutí ornice plochy do 100 m2 tl vrstvy do 200 mm strojně</t>
  </si>
  <si>
    <t>795835772</t>
  </si>
  <si>
    <t>Sejmutí ornice strojně při souvislé ploše do 100 m2, tl. vrstvy do 200 mm</t>
  </si>
  <si>
    <t>https://podminky.urs.cz/item/CS_URS_2022_01/121151103</t>
  </si>
  <si>
    <t>Odhumusování v tl. 150mm, uložení v obvodu stavby</t>
  </si>
  <si>
    <t>7</t>
  </si>
  <si>
    <t>131251203</t>
  </si>
  <si>
    <t>Hloubení jam zapažených v hornině třídy těžitelnosti I skupiny 3 objem do 100 m3 strojně</t>
  </si>
  <si>
    <t>m3</t>
  </si>
  <si>
    <t>-106736671</t>
  </si>
  <si>
    <t>Hloubení zapažených jam a zářezů strojně s urovnáním dna do předepsaného profilu a spádu v hornině třídy těžitelnosti I skupiny 3 přes 50 do 100 m3</t>
  </si>
  <si>
    <t>https://podminky.urs.cz/item/CS_URS_2022_01/131251203</t>
  </si>
  <si>
    <t>Celkový výkop zeminy tř. I</t>
  </si>
  <si>
    <t>((1,80"m2"+0,80"m2"+1,80"m2")*4,60"m")+((3,50"m2"*3,40"m"))+((11,80"m2")*2,00"m")</t>
  </si>
  <si>
    <t>55,74"m"3*2,00"t/m3" 111,48"t"</t>
  </si>
  <si>
    <t>151101102</t>
  </si>
  <si>
    <t>Zřízení příložného pažení a rozepření stěn rýh hl přes 2 do 4 m</t>
  </si>
  <si>
    <t>-1712828800</t>
  </si>
  <si>
    <t>Zřízení pažení a rozepření stěn rýh pro podzemní vedení příložné pro jakoukoliv mezerovitost, hloubky přes 2 do 4 m</t>
  </si>
  <si>
    <t>https://podminky.urs.cz/item/CS_URS_2022_01/151101102</t>
  </si>
  <si>
    <t>Zřízení pažení výkopu</t>
  </si>
  <si>
    <t>8,00*3,50*2</t>
  </si>
  <si>
    <t>9</t>
  </si>
  <si>
    <t>151101112</t>
  </si>
  <si>
    <t>Odstranění příložného pažení a rozepření stěn rýh hl přes 2 do 4 m</t>
  </si>
  <si>
    <t>-56324688</t>
  </si>
  <si>
    <t>Odstranění pažení a rozepření stěn rýh pro podzemní vedení s uložením materiálu na vzdálenost do 3 m od kraje výkopu příložné, hloubky přes 2 do 4 m</t>
  </si>
  <si>
    <t>https://podminky.urs.cz/item/CS_URS_2022_01/151101112</t>
  </si>
  <si>
    <t>162432511</t>
  </si>
  <si>
    <t>Vodorovné přemístění výkopku do 2000 m pracovním vlakem</t>
  </si>
  <si>
    <t>t</t>
  </si>
  <si>
    <t>1793889303</t>
  </si>
  <si>
    <t>Vodorovné přemístění výkopku pracovním vlakem bez naložení výkopku, avšak s jeho vyložením, pro jakoukoliv třídu těžitelnosti, na vzdálenost do 2 000 m</t>
  </si>
  <si>
    <t>https://podminky.urs.cz/item/CS_URS_2022_01/162432511</t>
  </si>
  <si>
    <t>Celkový výkop zeminy tř. i - železniční doprava</t>
  </si>
  <si>
    <t>55,740*2</t>
  </si>
  <si>
    <t>11</t>
  </si>
  <si>
    <t>162751113</t>
  </si>
  <si>
    <t>Vodorovné přemístění přes 5 000 do 6000 m výkopku/sypaniny z horniny třídy těžitelnosti I skupiny 1 až 3</t>
  </si>
  <si>
    <t>1227138150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</si>
  <si>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</si>
  <si>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https://podminky.urs.cz/item/CS_URS_2022_01/162751113</t>
  </si>
  <si>
    <t>Celkový výkop zeminy tř. i - automobilová doprava</t>
  </si>
  <si>
    <t>55,740</t>
  </si>
  <si>
    <t>12</t>
  </si>
  <si>
    <t>167151101</t>
  </si>
  <si>
    <t>Nakládání výkopku z hornin třídy těžitelnosti I skupiny 1 až 3 do 100 m3</t>
  </si>
  <si>
    <t>-1476784078</t>
  </si>
  <si>
    <t>Nakládání, skládání a překládání neulehlého výkopku nebo sypaniny strojně nakládání, množství do 100 m3, z horniny třídy těžitelnosti I, skupiny 1 až 3</t>
  </si>
  <si>
    <t>https://podminky.urs.cz/item/CS_URS_2022_01/167151101</t>
  </si>
  <si>
    <t>Celkový výkop zeminy tř. I 2 naložení</t>
  </si>
  <si>
    <t>13</t>
  </si>
  <si>
    <t>174111311</t>
  </si>
  <si>
    <t>Zásyp sypaninou se zhutněním přes 3 m3 pro spodní stavbu železnic</t>
  </si>
  <si>
    <t>1942722432</t>
  </si>
  <si>
    <t>Zásyp sypaninou pro spodní stavbu železnic objemu přes 3 m3 se zhutněním</t>
  </si>
  <si>
    <t>https://podminky.urs.cz/item/CS_URS_2022_01/174111311</t>
  </si>
  <si>
    <t>Zásyp propustku štěrkodrtí fr. 0/63mm + hutnění po vrstvách max. 300mm,  Id=0,95</t>
  </si>
  <si>
    <t>(5,60"m2"*2,00"m")+(6,00"m2"*4,70"m")+(0,36"m2"*3,15"m")+(0,75"m2"*5,00"m")+((3,10"m"+3,10"m")*2,20"m")</t>
  </si>
  <si>
    <t>14</t>
  </si>
  <si>
    <t>58344197</t>
  </si>
  <si>
    <t>štěrkodrť frakce 0/63</t>
  </si>
  <si>
    <t>-1065387878</t>
  </si>
  <si>
    <t>materiál pro zásyp</t>
  </si>
  <si>
    <t>57,924*1,80</t>
  </si>
  <si>
    <t>181351003</t>
  </si>
  <si>
    <t>Rozprostření ornice tl vrstvy do 200 mm pl do 100 m2 v rovině nebo ve svahu do 1:5 strojně</t>
  </si>
  <si>
    <t>609697579</t>
  </si>
  <si>
    <t>Rozprostření a urovnání ornice v rovině nebo ve svahu sklonu do 1:5 strojně při souvislé ploše do 100 m2, tl. vrstvy do 200 mm</t>
  </si>
  <si>
    <t>https://podminky.urs.cz/item/CS_URS_2022_01/181351003</t>
  </si>
  <si>
    <t>45,240</t>
  </si>
  <si>
    <t>16</t>
  </si>
  <si>
    <t>181411121</t>
  </si>
  <si>
    <t>Založení lučního trávníku výsevem pl do 1000 m2 v rovině a ve svahu do 1:5</t>
  </si>
  <si>
    <t>2030770388</t>
  </si>
  <si>
    <t>Založení trávníku na půdě předem připravené plochy do 1000 m2 výsevem včetně utažení lučního v rovině nebo na svahu do 1:5</t>
  </si>
  <si>
    <t>https://podminky.urs.cz/item/CS_URS_2022_01/181411121</t>
  </si>
  <si>
    <t>Osetí svahů travním semenem</t>
  </si>
  <si>
    <t>31,00"m2"+6,50"m2"+6,00"m2"</t>
  </si>
  <si>
    <t>17</t>
  </si>
  <si>
    <t>00572470</t>
  </si>
  <si>
    <t>osivo směs travní univerzál</t>
  </si>
  <si>
    <t>kg</t>
  </si>
  <si>
    <t>-1510848420</t>
  </si>
  <si>
    <t>43,5*0,015 "Přepočtené koeficientem množství</t>
  </si>
  <si>
    <t>18</t>
  </si>
  <si>
    <t>181951112</t>
  </si>
  <si>
    <t>Úprava pláně v hornině třídy těžitelnosti I skupiny 1 až 3 se zhutněním strojně</t>
  </si>
  <si>
    <t>2140147445</t>
  </si>
  <si>
    <t>Úprava pláně vyrovnáním výškových rozdílů strojně v hornině třídy těžitelnosti I, skupiny 1 až 3 se zhutněním</t>
  </si>
  <si>
    <t>https://podminky.urs.cz/item/CS_URS_2022_01/181951112</t>
  </si>
  <si>
    <t>Zhutnění základové spáry</t>
  </si>
  <si>
    <t>3,40"m"*5,70"m"+0,45"m"*3,14"m"+0,30"m"*2,90"m"+1,70"m"*5,20"m"</t>
  </si>
  <si>
    <t>19</t>
  </si>
  <si>
    <t>182251101</t>
  </si>
  <si>
    <t>Svahování násypů strojně</t>
  </si>
  <si>
    <t>1840681317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</si>
  <si>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</si>
  <si>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</si>
  <si>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Urovnání okolního terénu a terénu dotčeného stavbou, urovnání do 500mm</t>
  </si>
  <si>
    <t>Zakládání</t>
  </si>
  <si>
    <t>20</t>
  </si>
  <si>
    <t>213311111</t>
  </si>
  <si>
    <t>Polštáře zhutněné pod základy z kameniva drceného frakce 63 až 125 mm</t>
  </si>
  <si>
    <t>-1064295359</t>
  </si>
  <si>
    <t>Polštáře zhutněné pod základy z kameniva hrubého drceného, frakce 63 - 125 mm</t>
  </si>
  <si>
    <t>https://podminky.urs.cz/item/CS_URS_2022_01/213311111</t>
  </si>
  <si>
    <t>Polštář z ŠD. fr. 0-125mm, hutněn po vrstvách tl. 250mm ( včetně materiálu )</t>
  </si>
  <si>
    <t>1,60"m2"*6,00"m"</t>
  </si>
  <si>
    <t>273321117</t>
  </si>
  <si>
    <t>Základové desky mostních konstrukcí ze ŽB C 25/30</t>
  </si>
  <si>
    <t>-499656498</t>
  </si>
  <si>
    <t>Základové konstrukce z betonu železového desky ve výkopu nebo na hlavách pilot C 25/30</t>
  </si>
  <si>
    <t>https://podminky.urs.cz/item/CS_URS_2022_01/273321117</t>
  </si>
  <si>
    <t>Betonáž základové desky – železobeton C25/30</t>
  </si>
  <si>
    <t>0,55"m2"*4,70"m"+0,90"m2"*2,00"m"</t>
  </si>
  <si>
    <t>22</t>
  </si>
  <si>
    <t>273321191</t>
  </si>
  <si>
    <t>Příplatek k základovým deskám mostních konstrukcí ze ŽB za betonáž malého rozsahu do 25 m3</t>
  </si>
  <si>
    <t>1222619946</t>
  </si>
  <si>
    <t>Základové konstrukce z betonu železového Příplatek k cenám za betonáž malého rozsahu do 25 m3</t>
  </si>
  <si>
    <t>https://podminky.urs.cz/item/CS_URS_2022_01/273321191</t>
  </si>
  <si>
    <t>23</t>
  </si>
  <si>
    <t>273354111</t>
  </si>
  <si>
    <t>Bednění základových desek - zřízení</t>
  </si>
  <si>
    <t>2117159015</t>
  </si>
  <si>
    <t>Bednění základových konstrukcí desek zřízení</t>
  </si>
  <si>
    <t>https://podminky.urs.cz/item/CS_URS_2022_01/273354111</t>
  </si>
  <si>
    <t>Bednění + odbědňovací nátěr</t>
  </si>
  <si>
    <t>0,55"m2"+0,90"m2"+(0,90"m2"-0,55"m2")+(2*2,00"m"*0,65"m")+(2*4,70"m"*0,300"m")</t>
  </si>
  <si>
    <t>273354211</t>
  </si>
  <si>
    <t>Bednění základových desek - odstranění</t>
  </si>
  <si>
    <t>-537593899</t>
  </si>
  <si>
    <t>Bednění základových konstrukcí desek odstranění bednění</t>
  </si>
  <si>
    <t>https://podminky.urs.cz/item/CS_URS_2022_01/273354211</t>
  </si>
  <si>
    <t>25</t>
  </si>
  <si>
    <t>273361116</t>
  </si>
  <si>
    <t>Výztuž základových desek z betonářské oceli 10 505</t>
  </si>
  <si>
    <t>536080713</t>
  </si>
  <si>
    <t>Výztuž základových konstrukcí desek z betonářské oceli 10 505 (R) nebo BSt 500</t>
  </si>
  <si>
    <t>https://podminky.urs.cz/item/CS_URS_2022_01/273361116</t>
  </si>
  <si>
    <t>pruty č. 04, 05, 06</t>
  </si>
  <si>
    <t>(14,994+9,006+2,666)*1,05*0,001</t>
  </si>
  <si>
    <t>26</t>
  </si>
  <si>
    <t>273361412</t>
  </si>
  <si>
    <t>Výztuž základových desek ze svařovaných sítí přes 3,5 do 6 kg/m2</t>
  </si>
  <si>
    <t>300564038</t>
  </si>
  <si>
    <t>Výztuž základových konstrukcí desek ze svařovaných sítí, hmotnosti přes 3,5 do 6 kg/m2</t>
  </si>
  <si>
    <t>https://podminky.urs.cz/item/CS_URS_2022_01/273361412</t>
  </si>
  <si>
    <t>položky č. 01,02,03</t>
  </si>
  <si>
    <t>(37,525+90,060+117,552)*1,15*0,001</t>
  </si>
  <si>
    <t>27</t>
  </si>
  <si>
    <t>274311127</t>
  </si>
  <si>
    <t>Základové pasy, prahy, věnce a ostruhy z betonu prostého C 25/30</t>
  </si>
  <si>
    <t>1732898130</t>
  </si>
  <si>
    <t>Základové konstrukce z betonu prostého pasy, prahy, věnce a ostruhy ve výkopu nebo na hlavách pilot C 25/30</t>
  </si>
  <si>
    <t>https://podminky.urs.cz/item/CS_URS_2022_01/274311127</t>
  </si>
  <si>
    <t>Betonáž základového pasu betonu C25/30</t>
  </si>
  <si>
    <t>0,45"m"*0,60"m"*1,75"m"</t>
  </si>
  <si>
    <t>Betonáž příčného prahu z betonu C25/30</t>
  </si>
  <si>
    <t>0,40"m"*0,30"m"*2,90"m"</t>
  </si>
  <si>
    <t>28</t>
  </si>
  <si>
    <t>274311191</t>
  </si>
  <si>
    <t>Příplatek k základovým pasům, prahům a věncům za betonáž malého rozsahu do 25 m3</t>
  </si>
  <si>
    <t>2037137759</t>
  </si>
  <si>
    <t>Základové konstrukce z betonu prostého Příplatek k cenám za betonáž malého rozsahu do 25 m3</t>
  </si>
  <si>
    <t>https://podminky.urs.cz/item/CS_URS_2022_01/274311191</t>
  </si>
  <si>
    <t>29</t>
  </si>
  <si>
    <t>274321117</t>
  </si>
  <si>
    <t>Základové pasy, prahy, věnce a ostruhy mostních konstrukcí ze ŽB C 25/30</t>
  </si>
  <si>
    <t>1554983176</t>
  </si>
  <si>
    <t>Základové konstrukce z betonu železového pásy, prahy, věnce a ostruhy ve výkopu nebo na hlavách pilot C 25/30</t>
  </si>
  <si>
    <t>https://podminky.urs.cz/item/CS_URS_2022_01/274321117</t>
  </si>
  <si>
    <t>základ čelní zdi - železobeton C25/30</t>
  </si>
  <si>
    <t>1,20*0,80*4,0</t>
  </si>
  <si>
    <t>30</t>
  </si>
  <si>
    <t>274321191</t>
  </si>
  <si>
    <t>Příplatek k základovým pasům, prahům a věncům mostních konstrukcí ze ŽB za betonáž malého rozsahu do 25 m3</t>
  </si>
  <si>
    <t>-1669794249</t>
  </si>
  <si>
    <t>https://podminky.urs.cz/item/CS_URS_2022_01/274321191</t>
  </si>
  <si>
    <t>31</t>
  </si>
  <si>
    <t>274354111</t>
  </si>
  <si>
    <t>Bednění základových pasů - zřízení</t>
  </si>
  <si>
    <t>-611862312</t>
  </si>
  <si>
    <t>Bednění základových konstrukcí pasů, prahů, věnců a ostruh zřízení</t>
  </si>
  <si>
    <t>https://podminky.urs.cz/item/CS_URS_2022_01/274354111</t>
  </si>
  <si>
    <t>Bednění + odbedňovací nátěr pro betonáž základového pásu – prostý beton C25/30</t>
  </si>
  <si>
    <t>0,45"m"*0,60"m"*2+0,60"m"*1,75"m"*2</t>
  </si>
  <si>
    <t>Bednění + odbedňovací nátěr pro betonáž základů čelní zídky– prostý beton C25/30</t>
  </si>
  <si>
    <t>2*1,20"m"*0,80"m"+2*4,55"m"*0,80"m"</t>
  </si>
  <si>
    <t>32</t>
  </si>
  <si>
    <t>274354211</t>
  </si>
  <si>
    <t>Bednění základových pasů - odstranění</t>
  </si>
  <si>
    <t>-1009450345</t>
  </si>
  <si>
    <t>Bednění základových konstrukcí pasů, prahů, věnců a ostruh odstranění bednění</t>
  </si>
  <si>
    <t>https://podminky.urs.cz/item/CS_URS_2022_01/274354211</t>
  </si>
  <si>
    <t>Odstranění bednění pro betonáž základového pásu – prostý beton C25/30</t>
  </si>
  <si>
    <t>Odstranění bednění pro betonáž základu čelní zídky – prostý beton C25/30</t>
  </si>
  <si>
    <t>33</t>
  </si>
  <si>
    <t>274361116</t>
  </si>
  <si>
    <t>Výztuž základových pasů, prahů, věnců a ostruh z betonářské oceli 10 505</t>
  </si>
  <si>
    <t>-844779892</t>
  </si>
  <si>
    <t>Výztuž základových konstrukcí pasů, prahů, věnců a ostruh z betonářské oceli 10 505 (R) nebo BSt 500</t>
  </si>
  <si>
    <t>https://podminky.urs.cz/item/CS_URS_2022_01/274361116</t>
  </si>
  <si>
    <t>položky č. 07,08, 09</t>
  </si>
  <si>
    <t>(113,300+77,953+78,429)*1,05*0,001</t>
  </si>
  <si>
    <t>Svislé a kompletní konstrukce</t>
  </si>
  <si>
    <t>34</t>
  </si>
  <si>
    <t>317321118</t>
  </si>
  <si>
    <t>Mostní římsy ze ŽB C 30/37</t>
  </si>
  <si>
    <t>-1977930759</t>
  </si>
  <si>
    <t>Římsy ze železového betonu C 30/37</t>
  </si>
  <si>
    <t>https://podminky.urs.cz/item/CS_URS_2022_01/317321118</t>
  </si>
  <si>
    <t>Betonáž ŽB říms – železobeton C30/37</t>
  </si>
  <si>
    <t>0,11"m2"*4,00"m"</t>
  </si>
  <si>
    <t>35</t>
  </si>
  <si>
    <t>317321191</t>
  </si>
  <si>
    <t>Příplatek k mostním římsám ze ŽB za betonáž malého rozsahu do 25 m3</t>
  </si>
  <si>
    <t>-1825019936</t>
  </si>
  <si>
    <t>Římsy ze železového betonu Příplatek k cenám za betonáž malého rozsahu do 25 m3</t>
  </si>
  <si>
    <t>https://podminky.urs.cz/item/CS_URS_2022_01/317321191</t>
  </si>
  <si>
    <t>36</t>
  </si>
  <si>
    <t>317353121</t>
  </si>
  <si>
    <t>Bednění mostních říms všech tvarů - zřízení</t>
  </si>
  <si>
    <t>-254084285</t>
  </si>
  <si>
    <t>Bednění mostní římsy zřízení všech tvarů</t>
  </si>
  <si>
    <t>https://podminky.urs.cz/item/CS_URS_2022_01/317353121</t>
  </si>
  <si>
    <t>Betonáž ŽB říms - Bednění + odbědňovací nátěr</t>
  </si>
  <si>
    <t>(0,2+0,1+0,3)"m"*3,95"m"+0,2"m2"*2</t>
  </si>
  <si>
    <t>37</t>
  </si>
  <si>
    <t>317353221</t>
  </si>
  <si>
    <t>Bednění mostních říms všech tvarů - odstranění</t>
  </si>
  <si>
    <t>71132508</t>
  </si>
  <si>
    <t>Bednění mostní římsy odstranění všech tvarů</t>
  </si>
  <si>
    <t>https://podminky.urs.cz/item/CS_URS_2022_01/317353221</t>
  </si>
  <si>
    <t>Betonáž ŽB říms - odbednění</t>
  </si>
  <si>
    <t>38</t>
  </si>
  <si>
    <t>317361116</t>
  </si>
  <si>
    <t>Výztuž mostních říms z betonářské oceli 10 505</t>
  </si>
  <si>
    <t>559715570</t>
  </si>
  <si>
    <t>Výztuž mostních železobetonových říms z betonářské oceli 10 505 (R) nebo BSt 500</t>
  </si>
  <si>
    <t>https://podminky.urs.cz/item/CS_URS_2022_01/317361116</t>
  </si>
  <si>
    <t>Betonářská výztuž ŽB říms – betonářská výztuž B500B</t>
  </si>
  <si>
    <t>položky 09,14</t>
  </si>
  <si>
    <t>(20,459+10,123)*1,05*0,001</t>
  </si>
  <si>
    <t>39</t>
  </si>
  <si>
    <t>320101112</t>
  </si>
  <si>
    <t>Osazení betonových a železobetonových prefabrikátů hmotnosti přes 1000 do 5000 kg</t>
  </si>
  <si>
    <t>463692084</t>
  </si>
  <si>
    <t>Osazení betonových a železobetonových prefabrikátů hmotnosti jednotlivě přes 1 000 do 5 000 kg</t>
  </si>
  <si>
    <t>https://podminky.urs.cz/item/CS_URS_2022_01/320101112</t>
  </si>
  <si>
    <t>osazení ŽB patkových trub</t>
  </si>
  <si>
    <t>"přímé"0,548*6</t>
  </si>
  <si>
    <t>"šikmá vtoková"0,649*1</t>
  </si>
  <si>
    <t>40</t>
  </si>
  <si>
    <t>R - položka</t>
  </si>
  <si>
    <t>Trouba přímá, železobetonová, patková DN 800</t>
  </si>
  <si>
    <t>kus</t>
  </si>
  <si>
    <t>-2018654249</t>
  </si>
  <si>
    <t>41</t>
  </si>
  <si>
    <t>R - položka.1</t>
  </si>
  <si>
    <t>Trouba šikmá, železobetonová, patková DN 800</t>
  </si>
  <si>
    <t>-627451335</t>
  </si>
  <si>
    <t>42</t>
  </si>
  <si>
    <t>334323218</t>
  </si>
  <si>
    <t>Mostní křídla a závěrné zídky ze ŽB C 30/37</t>
  </si>
  <si>
    <t>69111656</t>
  </si>
  <si>
    <t>Mostní křídla a závěrné zídky z betonu železového C 30/37</t>
  </si>
  <si>
    <t>https://podminky.urs.cz/item/CS_URS_2022_01/334323218</t>
  </si>
  <si>
    <t>Betonáž čelní zídky – železobeton C30/37</t>
  </si>
  <si>
    <t>((4,00"m"*0,80"m"*1,65"m")-(1,10"m2"*0,80"m"))</t>
  </si>
  <si>
    <t>43</t>
  </si>
  <si>
    <t>334323291</t>
  </si>
  <si>
    <t>Příplatek k mostním křídlům a závěrným zídkám ze ŽB za betonáž malého rozsahu do 25 m3</t>
  </si>
  <si>
    <t>-1145995523</t>
  </si>
  <si>
    <t>Mostní křídla a závěrné zídky z betonu Příplatek k cenám za práce malého rozsahu do 25 m3</t>
  </si>
  <si>
    <t>https://podminky.urs.cz/item/CS_URS_2022_01/334323291</t>
  </si>
  <si>
    <t>44</t>
  </si>
  <si>
    <t>334352111</t>
  </si>
  <si>
    <t>Bednění mostních křídel a závěrných zídek ze systémového bednění s výplní z překližek - zřízení</t>
  </si>
  <si>
    <t>-1986181438</t>
  </si>
  <si>
    <t>Bednění mostních křídel a závěrných zídek ze systémového bednění zřízení z překližek</t>
  </si>
  <si>
    <t>https://podminky.urs.cz/item/CS_URS_2022_01/334352111</t>
  </si>
  <si>
    <t xml:space="preserve">Bednění + odbědňovací nátěr - Betonáž čelní zídky </t>
  </si>
  <si>
    <t>2*0,80"m"*1,65"m"+2*3,95"m"*1,65"m"</t>
  </si>
  <si>
    <t>45</t>
  </si>
  <si>
    <t>334352211</t>
  </si>
  <si>
    <t>Bednění mostních křídel a závěrných zídek ze systémového bednění s výplní z překližek - odstranění</t>
  </si>
  <si>
    <t>1152787134</t>
  </si>
  <si>
    <t>Bednění mostních křídel a závěrných zídek ze systémového bednění odstranění z překližek</t>
  </si>
  <si>
    <t>https://podminky.urs.cz/item/CS_URS_2022_01/334352211</t>
  </si>
  <si>
    <t>Odbednění</t>
  </si>
  <si>
    <t>46</t>
  </si>
  <si>
    <t>334361226</t>
  </si>
  <si>
    <t>Výztuž křídel, závěrných zdí z betonářské oceli 10 505</t>
  </si>
  <si>
    <t>1713612113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</si>
  <si>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</si>
  <si>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https://podminky.urs.cz/item/CS_URS_2022_01/334361226</t>
  </si>
  <si>
    <t>Betonáž čelní zídky – betonářská výztuž B500B</t>
  </si>
  <si>
    <t>položky č. 12,13</t>
  </si>
  <si>
    <t>(17,064+21,934)*1,05*0,001</t>
  </si>
  <si>
    <t>47</t>
  </si>
  <si>
    <t>334361412</t>
  </si>
  <si>
    <t>Výztuž opěr, prahů, křídel, pilířů, sloupů ze svařovaných sítí do 6 kg/m2</t>
  </si>
  <si>
    <t>1373440605</t>
  </si>
  <si>
    <t>Výztuž betonářská mostních konstrukcí opěr, úložných prahů, křídel, závěrných zídek, bloků ložisek, pilířů a sloupů ze svařovaných sítí do 6 kg/m2</t>
  </si>
  <si>
    <t>https://podminky.urs.cz/item/CS_URS_2022_01/334361412</t>
  </si>
  <si>
    <t>Betonáž čelní zídky –  KARI sítě O8mm, oka 100x100mm</t>
  </si>
  <si>
    <t>položky 10,11</t>
  </si>
  <si>
    <t>(142,200+35,550)*1,15*0,001</t>
  </si>
  <si>
    <t>Vodorovné konstrukce</t>
  </si>
  <si>
    <t>48</t>
  </si>
  <si>
    <t>451315115</t>
  </si>
  <si>
    <t>Podkladní nebo výplňová vrstva z betonu C 16/20 tl do 100 mm</t>
  </si>
  <si>
    <t>1651516542</t>
  </si>
  <si>
    <t>Podkladní a výplňové vrstvy z betonu prostého tloušťky do 100 mm, z betonu C 16/20</t>
  </si>
  <si>
    <t>https://podminky.urs.cz/item/CS_URS_2022_01/451315115</t>
  </si>
  <si>
    <t>Betonáž podkladního betonu – prostý beton C16/20, včetně vyplnění klínu mezi základem čelní zídky a základovou deskou</t>
  </si>
  <si>
    <t>6,20"m"*2,35"m"+1,95"m"*4,55"m"+0,4"m"*7*4,55"m"</t>
  </si>
  <si>
    <t>49</t>
  </si>
  <si>
    <t>451315127</t>
  </si>
  <si>
    <t>Podkladní nebo výplňová vrstva z betonu C 25/30 tl do 150 mm</t>
  </si>
  <si>
    <t>-1651062555</t>
  </si>
  <si>
    <t>Podkladní a výplňové vrstvy z betonu prostého tloušťky do 150 mm, z betonu C 25/30</t>
  </si>
  <si>
    <t>https://podminky.urs.cz/item/CS_URS_2022_01/451315127</t>
  </si>
  <si>
    <t>Betonáž ložné vrstvy tl. 150mm z betonu C25/30 pro kamennou dlažbu + obetonování kamenné dlažby š. 100mm</t>
  </si>
  <si>
    <t>2,50"m2"+((1,55"m"*2,95"m")-0,87"m2")+3,75"m2"+(10,65"m"+1,40"m"+1,50"m")*0,40"m"</t>
  </si>
  <si>
    <t>50</t>
  </si>
  <si>
    <t>452471101</t>
  </si>
  <si>
    <t>Podkladní vrstva z modifikované malty cementové tl do 10 mm</t>
  </si>
  <si>
    <t>-1727354322</t>
  </si>
  <si>
    <t>Podkladní a výplňová vrstva z modifikované malty cementové podkladní, tloušťky do 10 mm první vrstva</t>
  </si>
  <si>
    <t>https://podminky.urs.cz/item/CS_URS_2022_01/452471101</t>
  </si>
  <si>
    <t>7,5"m"*0,8*0,01</t>
  </si>
  <si>
    <t>51</t>
  </si>
  <si>
    <t>465513227</t>
  </si>
  <si>
    <t>Dlažba z lomového kamene na cementovou maltu s vyspárováním tl 250 mm pro hráze</t>
  </si>
  <si>
    <t>-1958031580</t>
  </si>
  <si>
    <t>Dlažba z lomového kamene lomařsky upraveného na cementovou maltu, s vyspárováním cementovou maltou, tl. kamene 250 mm</t>
  </si>
  <si>
    <t>https://podminky.urs.cz/item/CS_URS_2022_01/465513227</t>
  </si>
  <si>
    <t>Kamenná dlažba z lomového kamene tl. 250 mm, spáry zatřeny cementovou maltou, včetně dělení kam. desek na jednotlivé kameny</t>
  </si>
  <si>
    <t>2,50"m2"+((1,55"m"*2,95"m")-0,87"m2")+3,75"m2"</t>
  </si>
  <si>
    <t>52</t>
  </si>
  <si>
    <t>465519227</t>
  </si>
  <si>
    <t>Příplatek za dlažbu v pruhu užším než čtyřnásobek tloušťky tl 250 mm</t>
  </si>
  <si>
    <t>587466624</t>
  </si>
  <si>
    <t>Dlažba z lomového kamene lomařsky upraveného Příplatek k cenám za dlažbu v pruhu užším než čtyřnásobek tloušťky dlažby, tl. kamene 250 mm</t>
  </si>
  <si>
    <t>https://podminky.urs.cz/item/CS_URS_2022_01/465519227</t>
  </si>
  <si>
    <t>Ostatní konstrukce a práce, bourání</t>
  </si>
  <si>
    <t>53</t>
  </si>
  <si>
    <t>931994142</t>
  </si>
  <si>
    <t>Těsnění dilatační spáry betonové konstrukce polyuretanovým tmelem do pl 4,0 cm2</t>
  </si>
  <si>
    <t>-729289930</t>
  </si>
  <si>
    <t>Těsnění spáry betonové konstrukce pásy, profily, tmely tmelem polyuretanovým spáry dilatační do 4,0 cm2</t>
  </si>
  <si>
    <t>https://podminky.urs.cz/item/CS_URS_2022_01/931994142</t>
  </si>
  <si>
    <t>Těsnění spár trvale pružným tmelem, šedé barvy</t>
  </si>
  <si>
    <t>trouby</t>
  </si>
  <si>
    <t>6*(3,8"m"+2,5"m")</t>
  </si>
  <si>
    <t>trouba/čelní zídka</t>
  </si>
  <si>
    <t>3,8</t>
  </si>
  <si>
    <t>trouba/kamenná dlažba</t>
  </si>
  <si>
    <t>2,50"m"*1,2+1,20"m"</t>
  </si>
  <si>
    <t>54</t>
  </si>
  <si>
    <t>936942211</t>
  </si>
  <si>
    <t>Zhotovení tabulky s letopočtem opravy mostu vložením šablony do bednění</t>
  </si>
  <si>
    <t>-1822271911</t>
  </si>
  <si>
    <t>Zhotovení tabulky s letopočtem opravy nebo větší údržby vložením šablony do bednění</t>
  </si>
  <si>
    <t>https://podminky.urs.cz/item/CS_URS_2022_01/936942211</t>
  </si>
  <si>
    <t>Betonový blok z betonu C25/30 o rozměru 500x300mm, s vlysem letopočtu výstavby</t>
  </si>
  <si>
    <t>55</t>
  </si>
  <si>
    <t>58933331</t>
  </si>
  <si>
    <t>beton C 30/37 XF3 kamenivo frakce 0/8</t>
  </si>
  <si>
    <t>760152600</t>
  </si>
  <si>
    <t>0,5*0,3*0,25</t>
  </si>
  <si>
    <t>56</t>
  </si>
  <si>
    <t>961021112</t>
  </si>
  <si>
    <t>Bourání mostních základů z kamene</t>
  </si>
  <si>
    <t>1660360476</t>
  </si>
  <si>
    <t>Bourání mostních konstrukcí základů z kamene nebo cihel</t>
  </si>
  <si>
    <t>https://podminky.urs.cz/item/CS_URS_2022_01/961021112</t>
  </si>
  <si>
    <t>Demolice stávajícího kamenného dna</t>
  </si>
  <si>
    <t>0,875"m"*0,200"m"*4,60"m"</t>
  </si>
  <si>
    <t>Suť: 0,804m3*2,49t/m3=2,001t</t>
  </si>
  <si>
    <t>57</t>
  </si>
  <si>
    <t>961041211</t>
  </si>
  <si>
    <t>Bourání mostních základů z betonu prostého</t>
  </si>
  <si>
    <t>1865713630</t>
  </si>
  <si>
    <t>Bourání mostních konstrukcí základů z prostého betonu</t>
  </si>
  <si>
    <t>https://podminky.urs.cz/item/CS_URS_2022_01/961041211</t>
  </si>
  <si>
    <t>Demolice stávajícího betonového základu propustku</t>
  </si>
  <si>
    <t>Základy</t>
  </si>
  <si>
    <t>2*1,00"m"*1,20"m"*5,00"m"</t>
  </si>
  <si>
    <t>Suť: 12,000m3*2,2t/m3=26,400t</t>
  </si>
  <si>
    <t>58</t>
  </si>
  <si>
    <t>962021112</t>
  </si>
  <si>
    <t>Bourání mostních zdí a pilířů z kamene</t>
  </si>
  <si>
    <t>-1109003887</t>
  </si>
  <si>
    <t>Bourání mostních konstrukcí zdiva a pilířů z kamene nebo cihel</t>
  </si>
  <si>
    <t>https://podminky.urs.cz/item/CS_URS_2022_01/962021112</t>
  </si>
  <si>
    <t xml:space="preserve">Demolice stávajících kamenných zídek na vtoku a výtoku </t>
  </si>
  <si>
    <t>1,00"m"*(1,50"m2"+1,50"m2"+2,00"m2"+1,60"m2")</t>
  </si>
  <si>
    <t>Suť: 6,600m3*2,49t/m3=16,434t</t>
  </si>
  <si>
    <t>59</t>
  </si>
  <si>
    <t>962041211</t>
  </si>
  <si>
    <t>Bourání mostních zdí a pilířů z betonu prostého</t>
  </si>
  <si>
    <t>-1661506907</t>
  </si>
  <si>
    <t>Bourání mostních konstrukcí zdiva a pilířů z prostého betonu</t>
  </si>
  <si>
    <t>https://podminky.urs.cz/item/CS_URS_2022_01/962041211</t>
  </si>
  <si>
    <t>konstrukce opěr,  křídel a říms</t>
  </si>
  <si>
    <t>Opěry</t>
  </si>
  <si>
    <t>2*0,70"m2"*4,60"m"</t>
  </si>
  <si>
    <t xml:space="preserve">Křídla </t>
  </si>
  <si>
    <t>4*1,10"m2"*1,00"m"</t>
  </si>
  <si>
    <t>Úložný práh</t>
  </si>
  <si>
    <t>2*0,15"m2"*4,60"m"</t>
  </si>
  <si>
    <t>Římsy</t>
  </si>
  <si>
    <t>2*0,10"m2"*3,66"m"</t>
  </si>
  <si>
    <t>60</t>
  </si>
  <si>
    <t>963041211</t>
  </si>
  <si>
    <t>Bourání mostní nosné konstrukce z betonu prostého</t>
  </si>
  <si>
    <t>-1707951305</t>
  </si>
  <si>
    <t>Bourání mostních konstrukcí nosných konstrukcí z prostého betonu</t>
  </si>
  <si>
    <t>https://podminky.urs.cz/item/CS_URS_2022_01/963041211</t>
  </si>
  <si>
    <t>Demolice mostovky ze zabetonovaných kolejnic</t>
  </si>
  <si>
    <t xml:space="preserve">1,20"m2"*1,35"m" </t>
  </si>
  <si>
    <t>Betonová suť</t>
  </si>
  <si>
    <t>1,620m3*2,2t/m3=3,564t</t>
  </si>
  <si>
    <t>61</t>
  </si>
  <si>
    <t>966077131</t>
  </si>
  <si>
    <t>Odstranění různých doplňkových ocelových konstrukcí hmotnosti přes 50 do 100 kg</t>
  </si>
  <si>
    <t>-1358140388</t>
  </si>
  <si>
    <t>Odstranění různých konstrukcí na mostech doplňkových ocelových konstrukcí hmotnosti jednotlivě přes 50 do 100 kg</t>
  </si>
  <si>
    <t>https://podminky.urs.cz/item/CS_URS_2022_01/966077131</t>
  </si>
  <si>
    <t>Odstranění kolejnic mostovky, likvidace v režii zhotovitele</t>
  </si>
  <si>
    <t>23ks*1,35m*0,0494t/m=1,534t</t>
  </si>
  <si>
    <t>997</t>
  </si>
  <si>
    <t>Přesun sutě</t>
  </si>
  <si>
    <t>62</t>
  </si>
  <si>
    <t>997013601</t>
  </si>
  <si>
    <t>Poplatek za uložení na skládce (skládkovné) stavebního odpadu betonového kód odpadu 17 01 01</t>
  </si>
  <si>
    <t>-1416420210</t>
  </si>
  <si>
    <t>Poplatek za uložení stavebního odpadu na skládce (skládkovné) z prostého betonu zatříděného do Katalogu odpadů pod kódem 17 01 01</t>
  </si>
  <si>
    <t>https://podminky.urs.cz/item/CS_URS_2022_01/997013601</t>
  </si>
  <si>
    <t>Demolice betonového základu</t>
  </si>
  <si>
    <t>26,400</t>
  </si>
  <si>
    <t>Demolice betonové konstrukce křídel, opěr a úložného prahu</t>
  </si>
  <si>
    <t>26,884</t>
  </si>
  <si>
    <t>Demolice mostovky</t>
  </si>
  <si>
    <t>3,564</t>
  </si>
  <si>
    <t>Demolice římsy</t>
  </si>
  <si>
    <t>1,756</t>
  </si>
  <si>
    <t>63</t>
  </si>
  <si>
    <t>997013655</t>
  </si>
  <si>
    <t>Poplatek za uložení na skládce (skládkovné) zeminy a kamení kód odpadu 17 05 04</t>
  </si>
  <si>
    <t>621492198</t>
  </si>
  <si>
    <t>Poplatek za uložení stavebního odpadu na skládce (skládkovné) zeminy a kamení zatříděného do Katalogu odpadů pod kódem 17 05 04</t>
  </si>
  <si>
    <t>https://podminky.urs.cz/item/CS_URS_2022_01/997013655</t>
  </si>
  <si>
    <t>55,740*2,0</t>
  </si>
  <si>
    <t>odvoz kamenné dlažby</t>
  </si>
  <si>
    <t>0,805*2,49</t>
  </si>
  <si>
    <t>odvoz kamenné zídky</t>
  </si>
  <si>
    <t>6,600*2,49</t>
  </si>
  <si>
    <t>64</t>
  </si>
  <si>
    <t>997013811</t>
  </si>
  <si>
    <t>Poplatek za uložení na skládce (skládkovné) stavebního odpadu dřevěného kód odpadu 17 02 01</t>
  </si>
  <si>
    <t>-1537553296</t>
  </si>
  <si>
    <t>Poplatek za uložení stavebního odpadu na skládce (skládkovné) dřevěného zatříděného do Katalogu odpadů pod kódem 17 02 01</t>
  </si>
  <si>
    <t>https://podminky.urs.cz/item/CS_URS_2022_01/997013811</t>
  </si>
  <si>
    <t>Poplatek za uložení náletových dřevin a vegetace</t>
  </si>
  <si>
    <t>0,500</t>
  </si>
  <si>
    <t>65</t>
  </si>
  <si>
    <t>997211511</t>
  </si>
  <si>
    <t>Vodorovná doprava suti po suchu na vzdálenost do 1 km</t>
  </si>
  <si>
    <t>2002404416</t>
  </si>
  <si>
    <t>Vodorovná doprava suti nebo vybouraných hmot suti se složením a hrubým urovnáním, na vzdálenost do 1 km</t>
  </si>
  <si>
    <t>https://podminky.urs.cz/item/CS_URS_2022_01/997211511</t>
  </si>
  <si>
    <t>2,004</t>
  </si>
  <si>
    <t>Demolice stávajících kamenných zídek na vtoku a výtoku výtoku</t>
  </si>
  <si>
    <t>16,434</t>
  </si>
  <si>
    <t>66</t>
  </si>
  <si>
    <t>997211519</t>
  </si>
  <si>
    <t>Příplatek ZKD 1 km u vodorovné dopravy suti</t>
  </si>
  <si>
    <t>1634219366</t>
  </si>
  <si>
    <t>Vodorovná doprava suti nebo vybouraných hmot suti se složením a hrubým urovnáním, na vzdálenost Příplatek k ceně za každý další i započatý 1 km přes 1 km</t>
  </si>
  <si>
    <t>https://podminky.urs.cz/item/CS_URS_2022_01/997211519</t>
  </si>
  <si>
    <t>26,400*6</t>
  </si>
  <si>
    <t>26,884*6</t>
  </si>
  <si>
    <t>3,564*6</t>
  </si>
  <si>
    <t>1,756*6</t>
  </si>
  <si>
    <t>2,004*6</t>
  </si>
  <si>
    <t>16,434*6</t>
  </si>
  <si>
    <t>67</t>
  </si>
  <si>
    <t>997211521</t>
  </si>
  <si>
    <t>Vodorovná doprava vybouraných hmot po suchu na vzdálenost do 1 km</t>
  </si>
  <si>
    <t>-1985627154</t>
  </si>
  <si>
    <t>Vodorovná doprava suti nebo vybouraných hmot vybouraných hmot se složením a hrubým urovnáním nebo s přeložením na jiný dopravní prostředek kromě lodi, na vzdálenost do 1 km</t>
  </si>
  <si>
    <t>https://podminky.urs.cz/item/CS_URS_2022_01/997211521</t>
  </si>
  <si>
    <t xml:space="preserve">Odstranění náletových dřevin a vegetace </t>
  </si>
  <si>
    <t>Odstranění kolejnic mostovky</t>
  </si>
  <si>
    <t>1,534</t>
  </si>
  <si>
    <t>68</t>
  </si>
  <si>
    <t>997211529</t>
  </si>
  <si>
    <t>Příplatek ZKD 1 km u vodorovné dopravy vybouraných hmot</t>
  </si>
  <si>
    <t>275280808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</si>
  <si>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</si>
  <si>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https://podminky.urs.cz/item/CS_URS_2022_01/997211529</t>
  </si>
  <si>
    <t>Odstranění náletových dřevin a vegetace</t>
  </si>
  <si>
    <t>0,500*6"km"</t>
  </si>
  <si>
    <t>69</t>
  </si>
  <si>
    <t>997211611</t>
  </si>
  <si>
    <t>Nakládání suti na dopravní prostředky pro vodorovnou dopravu</t>
  </si>
  <si>
    <t>1171766871</t>
  </si>
  <si>
    <t>Nakládání suti nebo vybouraných hmot na dopravní prostředky pro vodorovnou dopravu suti</t>
  </si>
  <si>
    <t>https://podminky.urs.cz/item/CS_URS_2022_01/997211611</t>
  </si>
  <si>
    <t>70</t>
  </si>
  <si>
    <t>997211612</t>
  </si>
  <si>
    <t>Nakládání vybouraných hmot na dopravní prostředky pro vodorovnou dopravu</t>
  </si>
  <si>
    <t>835310101</t>
  </si>
  <si>
    <t>Nakládání suti nebo vybouraných hmot na dopravní prostředky pro vodorovnou dopravu vybouraných hmot</t>
  </si>
  <si>
    <t>https://podminky.urs.cz/item/CS_URS_2022_01/997211612</t>
  </si>
  <si>
    <t xml:space="preserve">Odstranění kolejnic mostovky </t>
  </si>
  <si>
    <t>998</t>
  </si>
  <si>
    <t>Přesun hmot</t>
  </si>
  <si>
    <t>71</t>
  </si>
  <si>
    <t>998214111</t>
  </si>
  <si>
    <t>Přesun hmot pro mosty montované z dílců ŽB nebo předpjatých v do 20 m</t>
  </si>
  <si>
    <t>1349807215</t>
  </si>
  <si>
    <t>Přesun hmot pro mosty montované z dílců železobetonových nebo předpjatých vodorovná dopravní vzdálenost do 100 m výška mostu do 20 m</t>
  </si>
  <si>
    <t>https://podminky.urs.cz/item/CS_URS_2022_01/998214111</t>
  </si>
  <si>
    <t>72</t>
  </si>
  <si>
    <t>998214191</t>
  </si>
  <si>
    <t>Příplatek k přesunu hmot pro mosty montované z dílců ŽB a předpjatých za zvětšený přesun do 1000 m</t>
  </si>
  <si>
    <t>-1820222521</t>
  </si>
  <si>
    <t>Přesun hmot pro mosty montované z dílců železobetonových nebo předpjatých Příplatek k ceně za zvětšený přesun přes vymezenou největší dopravní vzdálenost do 1000 m</t>
  </si>
  <si>
    <t>https://podminky.urs.cz/item/CS_URS_2022_01/998214191</t>
  </si>
  <si>
    <t>PSV</t>
  </si>
  <si>
    <t>Práce a dodávky PSV</t>
  </si>
  <si>
    <t>711</t>
  </si>
  <si>
    <t>Izolace proti vodě, vlhkosti a plynům</t>
  </si>
  <si>
    <t>73</t>
  </si>
  <si>
    <t>711112001</t>
  </si>
  <si>
    <t>Provedení izolace proti zemní vlhkosti svislé za studena nátěrem penetračním</t>
  </si>
  <si>
    <t>1459312362</t>
  </si>
  <si>
    <t>Provedení izolace proti zemní vlhkosti natěradly a tmely za studena na ploše svislé S nátěrem penetračním</t>
  </si>
  <si>
    <t>https://podminky.urs.cz/item/CS_URS_2022_01/711112001</t>
  </si>
  <si>
    <t>Izolační nátěr Np patkových trub, základové desky a čelní zdi</t>
  </si>
  <si>
    <t>((4,90"m"*6,30"m")+(2*2,30"m2")+(4,55"m"*(0,80"m"+1,72"m"))+(7,20"m2"-0,50"m2")+(6,00"m2"-0,50"m2"))</t>
  </si>
  <si>
    <t>74</t>
  </si>
  <si>
    <t>711112002</t>
  </si>
  <si>
    <t>Provedení izolace proti zemní vlhkosti svislé za studena lakem asfaltovým</t>
  </si>
  <si>
    <t>-343327067</t>
  </si>
  <si>
    <t>Provedení izolace proti zemní vlhkosti natěradly a tmely za studena na ploše svislé S nátěrem lakem asfaltovým</t>
  </si>
  <si>
    <t>https://podminky.urs.cz/item/CS_URS_2022_01/711112002</t>
  </si>
  <si>
    <t>2xNa patkových trub, základové desky a čelní zdi</t>
  </si>
  <si>
    <t>((4,90"m"*6,30"m")+(2*2,30"m2")+(4,55"m"*(0,80"m"+1,72"m"))+(7,20"m2"-0,50"m2")+(6,00"m2"-0,50"m2"))*2</t>
  </si>
  <si>
    <t>75</t>
  </si>
  <si>
    <t>11163150</t>
  </si>
  <si>
    <t>lak penetrační asfaltový</t>
  </si>
  <si>
    <t>355225062</t>
  </si>
  <si>
    <t>P</t>
  </si>
  <si>
    <t>Poznámka k položce:_x000D_
Spotřeba 0,3-0,4kg/m2</t>
  </si>
  <si>
    <t>59,136*0,00035</t>
  </si>
  <si>
    <t>76</t>
  </si>
  <si>
    <t>11163152</t>
  </si>
  <si>
    <t>lak hydroizolační asfaltový</t>
  </si>
  <si>
    <t>2069370910</t>
  </si>
  <si>
    <t>Poznámka k položce:_x000D_
Spotřeba: 0,3-0,5 kg/m2</t>
  </si>
  <si>
    <t>118,272*0,00035</t>
  </si>
  <si>
    <t>Práce a dodávky M</t>
  </si>
  <si>
    <t>46-M</t>
  </si>
  <si>
    <t>Zemní práce při extr.mont.pracích</t>
  </si>
  <si>
    <t>77</t>
  </si>
  <si>
    <t>460752111</t>
  </si>
  <si>
    <t>Osazení kabelových kanálů do rýhy ze žlabů plastových šířky do 10 cm</t>
  </si>
  <si>
    <t>-1552512106</t>
  </si>
  <si>
    <t>Osazení kabelových kanálů včetně utěsnění, vyspárování a zakrytí víkem ze žlabů plastových do rýhy, bez výkopových prací vnější šířky do 10 cm</t>
  </si>
  <si>
    <t>https://podminky.urs.cz/item/CS_URS_2022_01/460752111</t>
  </si>
  <si>
    <t>4,50</t>
  </si>
  <si>
    <t>78</t>
  </si>
  <si>
    <t>34575131</t>
  </si>
  <si>
    <t>žlab kabelový s víkem PVC (100x100)</t>
  </si>
  <si>
    <t>256</t>
  </si>
  <si>
    <t>989066329</t>
  </si>
  <si>
    <t>SO 01.2 - PROPUSTEK KM 113,306 - ŽELEZNIČNÍ SVRŠEK</t>
  </si>
  <si>
    <t xml:space="preserve">    5 - Komunikace pozemní</t>
  </si>
  <si>
    <t>OST - Ostatní</t>
  </si>
  <si>
    <t>Komunikace pozemní</t>
  </si>
  <si>
    <t>5905023030</t>
  </si>
  <si>
    <t>Úprava povrchu stezky rozprostřením štěrkodrtě přes 5 do 10 cm</t>
  </si>
  <si>
    <t>Sborník UOŽI 01 2021</t>
  </si>
  <si>
    <t>2112321517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</si>
  <si>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</si>
  <si>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zřízení stezky</t>
  </si>
  <si>
    <t>(0,67*9,0+0,40*9,0)</t>
  </si>
  <si>
    <t>5955101030</t>
  </si>
  <si>
    <t>Kamenivo drcené drť frakce 8/16</t>
  </si>
  <si>
    <t>1646367898</t>
  </si>
  <si>
    <t>nová štěrkodrť pro stezky</t>
  </si>
  <si>
    <t>9,630*0,10*1,60</t>
  </si>
  <si>
    <t>5905025010</t>
  </si>
  <si>
    <t>Doplnění stezky štěrkodrtí ojediněle ručně</t>
  </si>
  <si>
    <t>209888548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</si>
  <si>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</si>
  <si>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(0,67*9,0+0,40*9,0)*0,10</t>
  </si>
  <si>
    <t>5905035010</t>
  </si>
  <si>
    <t>Výměna KL malou těžící mechanizací mimo lavičku lože otevřené</t>
  </si>
  <si>
    <t>-210590997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</si>
  <si>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</si>
  <si>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odtěžení a nové zřízení kol. lože</t>
  </si>
  <si>
    <t>8,0*4,0*0,5-12*0,089</t>
  </si>
  <si>
    <t>5955101000</t>
  </si>
  <si>
    <t>Kamenivo drcené štěrk frakce 31,5/63 třídy BI</t>
  </si>
  <si>
    <t>512</t>
  </si>
  <si>
    <t>-1730054634</t>
  </si>
  <si>
    <t>materiál pro nové kol. lože</t>
  </si>
  <si>
    <t>14,932*1,70</t>
  </si>
  <si>
    <t>doplnění kol. lože pro ASP</t>
  </si>
  <si>
    <t>30,0*1,70</t>
  </si>
  <si>
    <t>5905065010</t>
  </si>
  <si>
    <t>Samostatná úprava vrstvy kolejového lože pod ložnou plochou pražců v koleji</t>
  </si>
  <si>
    <t>-1464560801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</si>
  <si>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</si>
  <si>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úprava kol. lože pod pražci</t>
  </si>
  <si>
    <t>8,00*2,60</t>
  </si>
  <si>
    <t>5958158005</t>
  </si>
  <si>
    <t>Podložka pryžová pod patu kolejnice S49  183/126/6</t>
  </si>
  <si>
    <t>-138673270</t>
  </si>
  <si>
    <t>nové pryžové podložky</t>
  </si>
  <si>
    <t>12*2</t>
  </si>
  <si>
    <t>5906130380</t>
  </si>
  <si>
    <t>Montáž kolejového roštu v ose koleje pražce betonové vystrojené tv. S49 rozdělení "c"</t>
  </si>
  <si>
    <t>km</t>
  </si>
  <si>
    <t>1986136352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</si>
  <si>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</si>
  <si>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montáž kol. roštu</t>
  </si>
  <si>
    <t>0,008</t>
  </si>
  <si>
    <t>5906140190</t>
  </si>
  <si>
    <t>Demontáž kolejového roštu koleje v ose koleje pražce betonové tv. S49 rozdělení "c"</t>
  </si>
  <si>
    <t>-1385088120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</si>
  <si>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</si>
  <si>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demontáž kol. roštu</t>
  </si>
  <si>
    <t xml:space="preserve">0,008 </t>
  </si>
  <si>
    <t>5907050020</t>
  </si>
  <si>
    <t>Dělení kolejnic řezáním nebo rozbroušením soustavy S49 nebo T</t>
  </si>
  <si>
    <t>563038624</t>
  </si>
  <si>
    <t>Dělení kolejnic řezáním nebo rozbroušením soustavy S49 nebo T. Poznámka: 1. V cenách jsou započteny náklady na manipulaci, podložení, označení a provedení řezu kolejnice.</t>
  </si>
  <si>
    <t>řezání kolejnic</t>
  </si>
  <si>
    <t>4,0</t>
  </si>
  <si>
    <t>5908070320</t>
  </si>
  <si>
    <t>Souvislé dotahování upevňovadel v koleji s protáčením závitů šrouby svěrkové rozdělení "c"</t>
  </si>
  <si>
    <t>-1322121128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</si>
  <si>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</si>
  <si>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dotažení upevňovadel dilatace pro všechny SO</t>
  </si>
  <si>
    <t>objekty SO - 01 a SO -02</t>
  </si>
  <si>
    <t>400,00*0,001</t>
  </si>
  <si>
    <t>objekty SO - 03 a SO -04</t>
  </si>
  <si>
    <t>300,00*0,001</t>
  </si>
  <si>
    <t>5909030020</t>
  </si>
  <si>
    <t>Následná úprava GPK koleje směrové a výškové uspořádání pražce betonové</t>
  </si>
  <si>
    <t>1635699968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</si>
  <si>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</si>
  <si>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3. podbití platí pro všechny SO</t>
  </si>
  <si>
    <t>50 m před SO - 01 a 50 m za KP</t>
  </si>
  <si>
    <t>1,522</t>
  </si>
  <si>
    <t>5909032020</t>
  </si>
  <si>
    <t>Přesná úprava GPK koleje směrové a výškové uspořádání pražce betonové</t>
  </si>
  <si>
    <t>-788581273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</si>
  <si>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</si>
  <si>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1. a 2. podbití platí pro všechny SO</t>
  </si>
  <si>
    <t>4*0,020</t>
  </si>
  <si>
    <t>5910020130</t>
  </si>
  <si>
    <t>Svařování kolejnic termitem plný předehřev standardní spára svar jednotlivý tv. S49</t>
  </si>
  <si>
    <t>svar</t>
  </si>
  <si>
    <t>495123203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</si>
  <si>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</si>
  <si>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svařování ( 4 * svár )</t>
  </si>
  <si>
    <t>5910035030</t>
  </si>
  <si>
    <t>Dosažení dovolené upínací teploty v BK prodloužením kolejnicového pásu v koleji tv. S49</t>
  </si>
  <si>
    <t>2072909204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</si>
  <si>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</si>
  <si>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závěrečné sváry</t>
  </si>
  <si>
    <t>2,0</t>
  </si>
  <si>
    <t>5910040010</t>
  </si>
  <si>
    <t>Umožnění volné dilatace kolejnice demontáž upevňovadel bez osazení kluzných podložek rozdělení pražců "c"</t>
  </si>
  <si>
    <t>200877107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</si>
  <si>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</si>
  <si>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umožnění volné dilatace pro všechny SO</t>
  </si>
  <si>
    <t>400,00</t>
  </si>
  <si>
    <t>300,00</t>
  </si>
  <si>
    <t>OST</t>
  </si>
  <si>
    <t>Ostatní</t>
  </si>
  <si>
    <t>9902300100</t>
  </si>
  <si>
    <t>Doprava jednosměrná (např. nakupovaného materiálu) mechanizací o nosnosti přes 3,5 t sypanin (kameniva, písku, suti, dlažebních kostek, atd.) do 10 km</t>
  </si>
  <si>
    <t>1775423989</t>
  </si>
  <si>
    <t>Doprava jednosměrná (např. nakupovaného materiálu) mechanizací o nosnosti přes 3,5 t sypanin (kameniva, písku, suti, dlažebních kostek, atd.) do 10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</si>
  <si>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odvoz odtěženého štěrkové lože</t>
  </si>
  <si>
    <t>14,932*2,0</t>
  </si>
  <si>
    <t>9902300500</t>
  </si>
  <si>
    <t>Doprava jednosměrná (např. nakupovaného materiálu) mechanizací o nosnosti přes 3,5 t sypanin (kameniva, písku, suti, dlažebních kostek, atd.) do 60 km</t>
  </si>
  <si>
    <t>-206903831</t>
  </si>
  <si>
    <t>Doprava jednosměrná (např. nakupovaného materiálu) mechanizací o nosnosti přes 3,5 t sypanin (kameniva, písku, suti, dlažebních kostek, atd.) do 60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</si>
  <si>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9902900100</t>
  </si>
  <si>
    <t>Naložení sypanin, drobného kusového materiálu, suti</t>
  </si>
  <si>
    <t>-1461495869</t>
  </si>
  <si>
    <t>Naložení sypanin, drobného kusového materiálu, suti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</si>
  <si>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9903200100</t>
  </si>
  <si>
    <t>Přeprava mechanizace na místo prováděných prací o hmotnosti přes 12 t přes 50 do 100 km</t>
  </si>
  <si>
    <t>-938294322</t>
  </si>
  <si>
    <t>Přeprava mechanizace na místo prováděných prací o hmotnosti přes 12 t přes 50 do 100 km Poznámka: 1. Ceny jsou určeny pro dopravu mechanizmů na místo prováděných prací po silnici i po kolejích.2. V ceně jsou započteny i náklady na zpáteční cestu dopravního prostředku. Měrnou jednotkou je kus přepravovaného stroje.</t>
  </si>
  <si>
    <t>ASP + PUŠL platí pro všechny SO</t>
  </si>
  <si>
    <t>ASP 3. podbití platí pro všechny objekty</t>
  </si>
  <si>
    <t>1,0</t>
  </si>
  <si>
    <t>9909000100</t>
  </si>
  <si>
    <t>Poplatek za uložení suti nebo hmot na oficiální skládku</t>
  </si>
  <si>
    <t>-1832010378</t>
  </si>
  <si>
    <t>Poplatek za uložení suti nebo hmot na oficiální skládku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</si>
  <si>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odtěžené kol. lože</t>
  </si>
  <si>
    <t>14,932*2,00</t>
  </si>
  <si>
    <t>SO 02.1 - PROPUSTEK KM 113,546</t>
  </si>
  <si>
    <t>-453336476</t>
  </si>
  <si>
    <t>(9,5"m2"+7,00"m2")*1,2</t>
  </si>
  <si>
    <t>19,80"m2"*0,10t/"m2" 1,98t</t>
  </si>
  <si>
    <t>-1759364033</t>
  </si>
  <si>
    <t>-1707882500</t>
  </si>
  <si>
    <t>-1529702847</t>
  </si>
  <si>
    <t>Dočasné vyvěšení inženýrských sítí v délce 8,00"m" nad výkopovou jámou</t>
  </si>
  <si>
    <t>8,00"m"</t>
  </si>
  <si>
    <t>-1603170820</t>
  </si>
  <si>
    <t>-1548657399</t>
  </si>
  <si>
    <t>(18,0"m2"*2)*1,2</t>
  </si>
  <si>
    <t>-304538594</t>
  </si>
  <si>
    <t>(4,90"m2"*4,90"m")+(5,70"m2"*4,35"m")+(3,85"m2"*3,90"m")</t>
  </si>
  <si>
    <t>Odstranění náplav ze dna stávajícího propustku</t>
  </si>
  <si>
    <t>0,13"m2"*13,50"m"</t>
  </si>
  <si>
    <t>65,575"m"3*2,00t/m3 131,150t</t>
  </si>
  <si>
    <t>1211024144</t>
  </si>
  <si>
    <t>Dřevěné pažení výkopu včetně zajištění paty</t>
  </si>
  <si>
    <t>3,50"m"*(6,00"m"+6,00"m")</t>
  </si>
  <si>
    <t>-171950758</t>
  </si>
  <si>
    <t>-213683232</t>
  </si>
  <si>
    <t>Celkový výkop zeminy tř. I + náplavy ze dna - železniční doprava</t>
  </si>
  <si>
    <t>65,575*2,00</t>
  </si>
  <si>
    <t>-1390585069</t>
  </si>
  <si>
    <t>Celkový výkop zeminy tř. I - přemístění zeminy na skládku</t>
  </si>
  <si>
    <t>313945541</t>
  </si>
  <si>
    <t>((18,0"m2"*2)*1,2*0,15)*2</t>
  </si>
  <si>
    <t>((4,90"m2"*4,90"m")+(5,70"m2"*4,35"m")+(3,85"m2"*3,90"m"))*2</t>
  </si>
  <si>
    <t>0,13"m2"*13,50"m"*2</t>
  </si>
  <si>
    <t>-1789272894</t>
  </si>
  <si>
    <t>(6,00"m2"*8,90"m")+(0,50"m2"*2,70"m")</t>
  </si>
  <si>
    <t>Dosypání výkopové jámy do úrovně základové spáry štěrkodrtí fr. 0/63mm + hutnění po vrstvách max. 300mm,  Id=0,95</t>
  </si>
  <si>
    <t>2*0,10"m"*0,90"m"*4,90"m"</t>
  </si>
  <si>
    <t>1203529417</t>
  </si>
  <si>
    <t>(6,00"m2"*8,90"m")*2"t/m3"+(0,50"m2"*2,70"m")*1,8"t/m3"</t>
  </si>
  <si>
    <t>2*0,10"m"*0,90"m"*4,90"m"*1,82"t/m3"</t>
  </si>
  <si>
    <t>-2027979588</t>
  </si>
  <si>
    <t>Ohumusování v tl. 150mm</t>
  </si>
  <si>
    <t>(18,00"m2"*2)*1,2</t>
  </si>
  <si>
    <t>2042089244</t>
  </si>
  <si>
    <t>1452172751</t>
  </si>
  <si>
    <t>43,2*0,015 "Přepočtené koeficientem množství</t>
  </si>
  <si>
    <t>1551661813</t>
  </si>
  <si>
    <t>9,0"m"*3,40"m"</t>
  </si>
  <si>
    <t>-982642930</t>
  </si>
  <si>
    <t>-1052635106</t>
  </si>
  <si>
    <t>Polštář z ŠD. fr. 0-125mm, hutněn po vrstvách tl. 250mm</t>
  </si>
  <si>
    <t>3,0*0,50*8,00</t>
  </si>
  <si>
    <t>-283363329</t>
  </si>
  <si>
    <t>(0,55"m2"*8,90"m")+(2*0,20"m2"*2,00"m")</t>
  </si>
  <si>
    <t>1775318313</t>
  </si>
  <si>
    <t>1627828463</t>
  </si>
  <si>
    <t>(0,55"m2"*2)+(2*2*0,20"m2")+(2*2,70"m2")</t>
  </si>
  <si>
    <t>-1230573142</t>
  </si>
  <si>
    <t>-2053863938</t>
  </si>
  <si>
    <t>položka č. 4.5.6</t>
  </si>
  <si>
    <t>0,0512*1,05</t>
  </si>
  <si>
    <t>-816995787</t>
  </si>
  <si>
    <t>položky 1,2,3</t>
  </si>
  <si>
    <t>0,311*1,15</t>
  </si>
  <si>
    <t>1067205095</t>
  </si>
  <si>
    <t>2*0,45"m"*0,60"m"*1,74"m"</t>
  </si>
  <si>
    <t>0,40"m"*0,30"m"*(2,10+2,70)"m"</t>
  </si>
  <si>
    <t>-1226181211</t>
  </si>
  <si>
    <t>865202140</t>
  </si>
  <si>
    <t>"šikmá výtoková"0,669*1</t>
  </si>
  <si>
    <t>-1744249473</t>
  </si>
  <si>
    <t>Trouba šikmá, železobetonová, patková, vtoková  DN 800</t>
  </si>
  <si>
    <t>-1823744548</t>
  </si>
  <si>
    <t>R - položka.2</t>
  </si>
  <si>
    <t>Trouba šikmá, železobetonová, patková, výtoková DN 800</t>
  </si>
  <si>
    <t>298247028</t>
  </si>
  <si>
    <t>-2001700234</t>
  </si>
  <si>
    <t>Betonáž podkladního betonu – prostý beton C16/20</t>
  </si>
  <si>
    <t>8,00"m"*2,35"m"</t>
  </si>
  <si>
    <t>1355633429</t>
  </si>
  <si>
    <t>Vtok</t>
  </si>
  <si>
    <t>(3,50"m2")+(2,90"m2"*1,2)+(11,60"m"*0,40"m")</t>
  </si>
  <si>
    <t>Výtok</t>
  </si>
  <si>
    <t>(3,50"m2")+(3,25"m2"*1,2)+(12,50"m"*0,40"m")</t>
  </si>
  <si>
    <t>-353071684</t>
  </si>
  <si>
    <t>8,9"m"*0,8*0,01</t>
  </si>
  <si>
    <t>-2055159080</t>
  </si>
  <si>
    <t>(3,50"m2")+(2,90"m2"*1,2)</t>
  </si>
  <si>
    <t>(3,50"m2")+(3,25"m2"*1,2)</t>
  </si>
  <si>
    <t>506984068</t>
  </si>
  <si>
    <t>-440317696</t>
  </si>
  <si>
    <t>7*(3,8"m"+2,5"m")</t>
  </si>
  <si>
    <t>2*(2,70"m"*1,2+1,20"m")</t>
  </si>
  <si>
    <t>1085998614</t>
  </si>
  <si>
    <t>583957087</t>
  </si>
  <si>
    <t>-2108503895</t>
  </si>
  <si>
    <t>1,04"m"*0,20"m"*4,50"m"</t>
  </si>
  <si>
    <t>Suť: 0,936m3*2,49t/m3=2,331t</t>
  </si>
  <si>
    <t>2109974154</t>
  </si>
  <si>
    <t>2*1,00"m"*1,20"m"*4,90"m"</t>
  </si>
  <si>
    <t>Suť: 11,760m3*2,2t/m3=27,048t</t>
  </si>
  <si>
    <t>2070286987</t>
  </si>
  <si>
    <t>Demolice stávajících kamenných zídek na vtoku a výtoku</t>
  </si>
  <si>
    <t>0,80"m"*(1,80"m2"+1,20"m2")</t>
  </si>
  <si>
    <t>Suť: 2,400m3*2,49t/m3=5,976t</t>
  </si>
  <si>
    <t>1937202157</t>
  </si>
  <si>
    <t xml:space="preserve">Demolice stávající konstrukce opěr, křídel a úložných prahů konstrukce propustku </t>
  </si>
  <si>
    <t>2*0,60"m2"*4,50"m"</t>
  </si>
  <si>
    <t>4*1,00"m2"*1,00"m"</t>
  </si>
  <si>
    <t>2*0,25"m"*0,50"m"*4,50"m"</t>
  </si>
  <si>
    <t>Demolice stávajícího železobetonové římsy propustku</t>
  </si>
  <si>
    <t>2*0,15"m2"*3,80"m"</t>
  </si>
  <si>
    <t>1,140"m3"*2,2t/m3=2,964t</t>
  </si>
  <si>
    <t>-58923001</t>
  </si>
  <si>
    <t>0,25"m"*1,45"m"*4,50"m"</t>
  </si>
  <si>
    <t>1,631m3*2,2t/m3=3,751t</t>
  </si>
  <si>
    <t>200628061</t>
  </si>
  <si>
    <t>1119467622</t>
  </si>
  <si>
    <t>25,872</t>
  </si>
  <si>
    <t>Demolice betonové konstrukce křídel, opěr a úložného prahu, římsy</t>
  </si>
  <si>
    <t>25,663</t>
  </si>
  <si>
    <t>3,588</t>
  </si>
  <si>
    <t>-1278228958</t>
  </si>
  <si>
    <t>2,331</t>
  </si>
  <si>
    <t>5,976</t>
  </si>
  <si>
    <t>Celkový výkop zeminy tř. I + odstranění nánosů dna</t>
  </si>
  <si>
    <t>65,575*2,0</t>
  </si>
  <si>
    <t>1654019309</t>
  </si>
  <si>
    <t>-602821510</t>
  </si>
  <si>
    <t xml:space="preserve">příplatek 6km </t>
  </si>
  <si>
    <t>63,430*6</t>
  </si>
  <si>
    <t>1063976110</t>
  </si>
  <si>
    <t>1,647</t>
  </si>
  <si>
    <t>-1471976661</t>
  </si>
  <si>
    <t>63,430</t>
  </si>
  <si>
    <t>1203946761</t>
  </si>
  <si>
    <t>1063182006</t>
  </si>
  <si>
    <t>-57394671</t>
  </si>
  <si>
    <t>695383034</t>
  </si>
  <si>
    <t>izolační nátěr pentrační</t>
  </si>
  <si>
    <t>((4,85"m"*4,90"m")+(2*2,00"m"*4,40"m")+(2*0,55"m2")+(2*2*0,20"m2"))</t>
  </si>
  <si>
    <t>265192251</t>
  </si>
  <si>
    <t>Izolační nátěr Np+2xNa patkových trub, základové desky a vtokové jímky</t>
  </si>
  <si>
    <t>((4,85"m"*4,90"m")+(2*2,00"m"*4,40"m")+(2*0,55"m2")+(2*2*0,20"m2"))*2</t>
  </si>
  <si>
    <t>-515102881</t>
  </si>
  <si>
    <t>43,265*0,00035</t>
  </si>
  <si>
    <t>-1904440563</t>
  </si>
  <si>
    <t>86,530*0,00035</t>
  </si>
  <si>
    <t>1102231548</t>
  </si>
  <si>
    <t>4,00</t>
  </si>
  <si>
    <t>-316106594</t>
  </si>
  <si>
    <t>SO 02.2 - PROPUSTEK KM 113,546 - ŽELEZNIČNÍ SVRŠEK</t>
  </si>
  <si>
    <t>-180286085</t>
  </si>
  <si>
    <t>(0,67*7,0+0,67*7,0)</t>
  </si>
  <si>
    <t>-1056971381</t>
  </si>
  <si>
    <t>9,380*0,10*1,60</t>
  </si>
  <si>
    <t>127600849</t>
  </si>
  <si>
    <t>(0,67*7,0+0,67*7,0)*0,10</t>
  </si>
  <si>
    <t>-1345100421</t>
  </si>
  <si>
    <t>6,0*4,0*0,5-9*0,089</t>
  </si>
  <si>
    <t>-1044146118</t>
  </si>
  <si>
    <t>11,199*1,70</t>
  </si>
  <si>
    <t>1705598955</t>
  </si>
  <si>
    <t>6,00*2,60</t>
  </si>
  <si>
    <t>777707935</t>
  </si>
  <si>
    <t>9*2</t>
  </si>
  <si>
    <t>1165692884</t>
  </si>
  <si>
    <t>0,0057</t>
  </si>
  <si>
    <t>123376643</t>
  </si>
  <si>
    <t xml:space="preserve">0,0057 </t>
  </si>
  <si>
    <t>Dělení kolejnic řezáním nebo rozbroušením soustavy S49 nebo T. Poznámka: 1. V cenách jsou započteny náklady na manipulaci podložení, označení a provedení řezu kolejnice.  4</t>
  </si>
  <si>
    <t>-47667012</t>
  </si>
  <si>
    <t xml:space="preserve">Dělení kolejnic řezáním nebo rozbroušením soustavy S49 nebo T. Poznámka: 1. V cenách jsou započteny náklady na manipulaci podložení, označení a provedení řezu kolejnice. </t>
  </si>
  <si>
    <t>řezání kolujnic</t>
  </si>
  <si>
    <t>-1844195411</t>
  </si>
  <si>
    <t>852414118</t>
  </si>
  <si>
    <t>11,199*2,0</t>
  </si>
  <si>
    <t>-336885434</t>
  </si>
  <si>
    <t>-2055321693</t>
  </si>
  <si>
    <t>969257026</t>
  </si>
  <si>
    <t>11,199*2,00</t>
  </si>
  <si>
    <t>SO 02.3 - PROPUSTEK KM 113,546 - KABELOVÉ TRASY SSZT</t>
  </si>
  <si>
    <t>7590525178</t>
  </si>
  <si>
    <t>Montáž kabelu úložného volně uloženého s jádrem 0,8 mm TCEKE do 50 XN</t>
  </si>
  <si>
    <t>-1129633105</t>
  </si>
  <si>
    <t>Montáž kabelu úložného volně uloženého s jádrem 0,8 mm TCEKE do 50 XN - příprava kabelového bubnu a přistavení na místo pokládky, přeměření izolačního stavu kabelu, odvinutí a uložení kabelu do kabelového Iůžka nebo do žlabu a protažení překážkami, odřezání kabelu, uzavření konců kabelu a přemístění kabelového bubnu</t>
  </si>
  <si>
    <t>Prodloužení podzemních metalického kabelu TCEPKPFLEY 3xN0,8</t>
  </si>
  <si>
    <t>7590521544</t>
  </si>
  <si>
    <t>Venkovní vedení kabelová - metalické sítě Plněné, párované s ochr. vodičem TCEKPFLEY 24 P 1,0 D</t>
  </si>
  <si>
    <t>220572251</t>
  </si>
  <si>
    <t>Prodloužení podzemního metalickéhoh kabelu TCEPKPFLEY 24p1</t>
  </si>
  <si>
    <t>7590525232</t>
  </si>
  <si>
    <t>Montáž kabelu návěstního volně uloženého s jádrem 1 mm Cu TCEKEZE, TCEKFE, TCEKPFLEY, TCEKPFLEZE do 30 P</t>
  </si>
  <si>
    <t>-2037349563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</si>
  <si>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</si>
  <si>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7590520604</t>
  </si>
  <si>
    <t>Venkovní vedení kabelová - metalické sítě Plněné 4x0,8 TCEPKPFLEY 3 x 4 x 0,8</t>
  </si>
  <si>
    <t>-202397088</t>
  </si>
  <si>
    <t>Prodloužení podzemních metalických kabelů TCEPKPFLEY 3xN0,8 ( kabel k počítači náprav</t>
  </si>
  <si>
    <t>7590541454</t>
  </si>
  <si>
    <t>Slaboproudé rozvody, kabely pro přívod a vnitřní instalaci Spojky metalických kabelů a příslušenství Teplem smrštitelná zesílená spojka pro netlakované kabely XAGA 500-55/12-300/EY</t>
  </si>
  <si>
    <t>-1398561246</t>
  </si>
  <si>
    <t>7590525464</t>
  </si>
  <si>
    <t>Montáž spojky rovné pro plastové kabely párové Raychem XAGA s konektory UDW2 2 plášť bez pancíře do 20 žil</t>
  </si>
  <si>
    <t>-586054205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</si>
  <si>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</si>
  <si>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2"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</si>
  <si>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</si>
  <si>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</si>
  <si>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-1496756522</t>
  </si>
  <si>
    <t>7590525466</t>
  </si>
  <si>
    <t>Montáž spojky rovné pro plastové kabely párové Raychem XAGA s konektory UDW2 2 plášť bez pancíře do 48 žil</t>
  </si>
  <si>
    <t>649575037</t>
  </si>
  <si>
    <t>Montáž spojky rovné pro plastové kabely párové Raychem XAGA s konektory UDW2 2 plášť bez pancíře do 48 žil - nasazení manžety, spojení žil, převlečení manžety, nahřátí pro její tepelné smrštění, uložení spojky v jámě</t>
  </si>
  <si>
    <t>7598095085</t>
  </si>
  <si>
    <t>Přezkoušení a regulace senzoru počítacího bodu</t>
  </si>
  <si>
    <t>-947212911</t>
  </si>
  <si>
    <t>Přezkoušení a regulace senzoru počítacího bodu - kontrola (nastavení) mechanických parametrů polohy, regulace napájení, kalibrace, kontrola funkce a započítávání, kontrola indikace</t>
  </si>
  <si>
    <t>7598095090</t>
  </si>
  <si>
    <t>Přezkoušení a regulace počítače náprav včetně vyhotovení protokolu za 1 úsek</t>
  </si>
  <si>
    <t>925244276</t>
  </si>
  <si>
    <t>Přezkoušení a regulace počítače náprav včetně vyhotovení protokolu za 1 úsek - provedení příslušných měření, nastavení zařízení, přezkoušení funkce a vyhotovení protokolu</t>
  </si>
  <si>
    <t>7598095495</t>
  </si>
  <si>
    <t>Komplexní zkouška UAB na přejezdovém zabezpečovací zařízení (PZZ) za 1 přejezd na 1 traťové koleji pro oba směry</t>
  </si>
  <si>
    <t>-946461002</t>
  </si>
  <si>
    <t>Komplexní zkouška UAB na přejezdovém zabezpečovací zařízení (PZZ) za 1 přejezd na 1 traťové koleji pro oba směry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</si>
  <si>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Výstup: Kniha spojek a protokol o měření kabelu</t>
  </si>
  <si>
    <t>SO 03.1 - PROPUSTEK KM 114,185</t>
  </si>
  <si>
    <t>111209111</t>
  </si>
  <si>
    <t>Spálení proutí a klestu</t>
  </si>
  <si>
    <t>1457534048</t>
  </si>
  <si>
    <t>Spálení proutí, klestu z prořezávek a odstraněných křovin pro jakoukoliv dřevinu</t>
  </si>
  <si>
    <t>https://podminky.urs.cz/item/CS_URS_2022_01/111209111</t>
  </si>
  <si>
    <t>135624480</t>
  </si>
  <si>
    <t>(30"m2"+9,50"m2")*1,2</t>
  </si>
  <si>
    <t>492868055</t>
  </si>
  <si>
    <t>Dočasné vyvěšení inženýrských sítí nad výkopovou jámou</t>
  </si>
  <si>
    <t>9"m"</t>
  </si>
  <si>
    <t>1297818737</t>
  </si>
  <si>
    <t>-1549927091</t>
  </si>
  <si>
    <t>Odhumusování v tl. 150"m"m, uložení v obvodu stavby</t>
  </si>
  <si>
    <t>(30,0"m2"+9,5"m2")*1,2</t>
  </si>
  <si>
    <t>131251201</t>
  </si>
  <si>
    <t>Hloubení jam zapažených v hornině třídy těžitelnosti I skupiny 3 objem do 20 m3 strojně</t>
  </si>
  <si>
    <t>1810177913</t>
  </si>
  <si>
    <t>Hloubení zapažených jam a zářezů strojně s urovnáním dna do předepsaného profilu a spádu v hornině třídy těžitelnosti I skupiny 3 do 20 m3</t>
  </si>
  <si>
    <t>https://podminky.urs.cz/item/CS_URS_2022_01/131251201</t>
  </si>
  <si>
    <t>(2*1,10"m2"*4,60"m")+(2*3,60"m2"*0,63"m")</t>
  </si>
  <si>
    <t>-15657447</t>
  </si>
  <si>
    <t>14,656*2,0</t>
  </si>
  <si>
    <t>1,7550*2,00</t>
  </si>
  <si>
    <t>1427832600</t>
  </si>
  <si>
    <t>-1368789855</t>
  </si>
  <si>
    <t>(30,0"m2"+9,5"m2")*1,2*0,15"m"</t>
  </si>
  <si>
    <t>-941734169</t>
  </si>
  <si>
    <t>(6,85"m2"*4,60"m")+(6,30"m"*(2,65"m2"+1,80"m2"))</t>
  </si>
  <si>
    <t>-413789083</t>
  </si>
  <si>
    <t>59,545*1,80</t>
  </si>
  <si>
    <t>-1880688564</t>
  </si>
  <si>
    <t>47,400</t>
  </si>
  <si>
    <t>672946121</t>
  </si>
  <si>
    <t>1497918146</t>
  </si>
  <si>
    <t>47,400*0,015 "Přepočtené koeficientem množství</t>
  </si>
  <si>
    <t>1271602409</t>
  </si>
  <si>
    <t>146378213</t>
  </si>
  <si>
    <t>1,50"m"*0,20"m"*4,60"m"</t>
  </si>
  <si>
    <t>493016281</t>
  </si>
  <si>
    <t>Demolice stávající konstrukce opěr, úložného prahu a říms</t>
  </si>
  <si>
    <t>2*1,30"m2"*4,60"m"</t>
  </si>
  <si>
    <t>2*0,50"m"*0,25"m"*4,60"m"</t>
  </si>
  <si>
    <t>2*0,15"m2"*5,55"m"</t>
  </si>
  <si>
    <t>-1588880428</t>
  </si>
  <si>
    <t>0,25*2,00*4,60</t>
  </si>
  <si>
    <t>-1123397297</t>
  </si>
  <si>
    <t>25ks*2,00m*0,0494t/m=2,470t</t>
  </si>
  <si>
    <t>298948638</t>
  </si>
  <si>
    <t>Demolice betonové konstrukce opěr a úložného prahu a říms</t>
  </si>
  <si>
    <t>14,775*2,20</t>
  </si>
  <si>
    <t>2,300*2,20</t>
  </si>
  <si>
    <t>1,380*2,49</t>
  </si>
  <si>
    <t>129035276</t>
  </si>
  <si>
    <t>1,755*2,0</t>
  </si>
  <si>
    <t>-1163346460</t>
  </si>
  <si>
    <t>1809105939</t>
  </si>
  <si>
    <t>14,775*2,20*6</t>
  </si>
  <si>
    <t>2,300*2,20*6</t>
  </si>
  <si>
    <t>1,380*2,49*6</t>
  </si>
  <si>
    <t>-455745901</t>
  </si>
  <si>
    <t>2,470</t>
  </si>
  <si>
    <t>149007488</t>
  </si>
  <si>
    <t>1469313042</t>
  </si>
  <si>
    <t>997241521</t>
  </si>
  <si>
    <t>Vodorovné přemístění vybouraných hmot do 7 km</t>
  </si>
  <si>
    <t>136538855</t>
  </si>
  <si>
    <t>Doprava vybouraných hmot, konstrukcí nebo suti vodorovné přemístění vybouraných hmot nebo konstrukcí na vzdálenost do 7 km</t>
  </si>
  <si>
    <t>https://podminky.urs.cz/item/CS_URS_2022_01/997241521</t>
  </si>
  <si>
    <t>Odstranění náletových dřevin a vegetace - železniční doprava</t>
  </si>
  <si>
    <t>4,740</t>
  </si>
  <si>
    <t>Odstranění kolejnic mostovky - železniční doprava</t>
  </si>
  <si>
    <t>997241532</t>
  </si>
  <si>
    <t>Vodorovné přemístění suti do 7 km</t>
  </si>
  <si>
    <t>170778158</t>
  </si>
  <si>
    <t>Doprava vybouraných hmot, konstrukcí nebo suti vodorovné přemístění suti na vzdálenost do 7 km</t>
  </si>
  <si>
    <t>https://podminky.urs.cz/item/CS_URS_2022_01/997241532</t>
  </si>
  <si>
    <t>Demolice betonové konstrukce opěr a úložného prahu - železniční doprava</t>
  </si>
  <si>
    <t>30,153</t>
  </si>
  <si>
    <t>Demolice mostovky - železniční doprava</t>
  </si>
  <si>
    <t>4,830</t>
  </si>
  <si>
    <t>Demolice římsy - železniční doprava</t>
  </si>
  <si>
    <t>4,329</t>
  </si>
  <si>
    <t>Demolice stávajícího kamenného dna - železniční doprava</t>
  </si>
  <si>
    <t>3,864</t>
  </si>
  <si>
    <t>707705045</t>
  </si>
  <si>
    <t>-1494511483</t>
  </si>
  <si>
    <t>SO 03.2 - PROPUSTEK KM 114,185 - ŽELEZNIČNÍ SVRŠEK</t>
  </si>
  <si>
    <t>1095942436</t>
  </si>
  <si>
    <t>(0,67*10,0+0,60*10,0)</t>
  </si>
  <si>
    <t>535179265</t>
  </si>
  <si>
    <t>12,700*0,10*1,60</t>
  </si>
  <si>
    <t>234208129</t>
  </si>
  <si>
    <t>(0,67*10,0+0,60*10,0)*0,10</t>
  </si>
  <si>
    <t>-337327544</t>
  </si>
  <si>
    <t>8,0*4,0*0,5-11*0,089</t>
  </si>
  <si>
    <t>684601221</t>
  </si>
  <si>
    <t>15,021*1,70</t>
  </si>
  <si>
    <t>-1545245756</t>
  </si>
  <si>
    <t>-1466337541</t>
  </si>
  <si>
    <t>471239193</t>
  </si>
  <si>
    <t>-1049785066</t>
  </si>
  <si>
    <t>-1008856958</t>
  </si>
  <si>
    <t>954335750</t>
  </si>
  <si>
    <t>15,021*2,0</t>
  </si>
  <si>
    <t>-1133374055</t>
  </si>
  <si>
    <t>-367664717</t>
  </si>
  <si>
    <t>12,7000*0,10*1,60</t>
  </si>
  <si>
    <t>1107664859</t>
  </si>
  <si>
    <t>15,021*2,00</t>
  </si>
  <si>
    <t>SO 04.1 - PROPUSTEK KM 114,039</t>
  </si>
  <si>
    <t>1229276593</t>
  </si>
  <si>
    <t>-1839869184</t>
  </si>
  <si>
    <t>2,0*3,0*4</t>
  </si>
  <si>
    <t>-1650865720</t>
  </si>
  <si>
    <t>5"m"</t>
  </si>
  <si>
    <t>-1888488251</t>
  </si>
  <si>
    <t>-777968839</t>
  </si>
  <si>
    <t>sejmutí ornice na vtoku a výtoku</t>
  </si>
  <si>
    <t>131251100</t>
  </si>
  <si>
    <t>Hloubení jam nezapažených v hornině třídy těžitelnosti I skupiny 3 objem do 20 m3 strojně</t>
  </si>
  <si>
    <t>708998243</t>
  </si>
  <si>
    <t>Hloubení nezapažených jam a zářezů strojně s urovnáním dna do předepsaného profilu a spádu v hornině třídy těžitelnosti I skupiny 3 do 20 m3</t>
  </si>
  <si>
    <t>https://podminky.urs.cz/item/CS_URS_2022_01/131251100</t>
  </si>
  <si>
    <t>odtěžení přesypávky</t>
  </si>
  <si>
    <t>(0,70*(1,80+3,2)/2)*6</t>
  </si>
  <si>
    <t>657510733</t>
  </si>
  <si>
    <t>přesun odtěžené přesypávky na mezideponii</t>
  </si>
  <si>
    <t>10,500*2,00</t>
  </si>
  <si>
    <t>-1125638857</t>
  </si>
  <si>
    <t>přesun přesypávky na skládku</t>
  </si>
  <si>
    <t>10,500*2,00*6,0</t>
  </si>
  <si>
    <t>-1861071745</t>
  </si>
  <si>
    <t>ornice</t>
  </si>
  <si>
    <t>24,0*0,15*2,0</t>
  </si>
  <si>
    <t>10,500*2,00*2</t>
  </si>
  <si>
    <t>-1759111843</t>
  </si>
  <si>
    <t xml:space="preserve">zásyp </t>
  </si>
  <si>
    <t>(0,50*(6,0+8,15)*0,75*(1,80+3,20)*0,50+0,55*0,60*5,85)</t>
  </si>
  <si>
    <t>-711272871</t>
  </si>
  <si>
    <t>15,196*1,80</t>
  </si>
  <si>
    <t>1350871851</t>
  </si>
  <si>
    <t>rozprostření ornice</t>
  </si>
  <si>
    <t>733488692</t>
  </si>
  <si>
    <t>24,000</t>
  </si>
  <si>
    <t>-151615859</t>
  </si>
  <si>
    <t>24,000*0,015 "Přepočtené koeficientem množství</t>
  </si>
  <si>
    <t>-1109395565</t>
  </si>
  <si>
    <t>712344261</t>
  </si>
  <si>
    <t xml:space="preserve"> opěry konstruklce propustku</t>
  </si>
  <si>
    <t>2*0,25*0,6*(5,85-2*0,6)</t>
  </si>
  <si>
    <t>čelní zdi propustku</t>
  </si>
  <si>
    <t>2*(0,6*0,55*2,8-0,25*0,6*0,6)</t>
  </si>
  <si>
    <t>963021112</t>
  </si>
  <si>
    <t>Bourání mostní nosné konstrukce z kamene</t>
  </si>
  <si>
    <t>1458062779</t>
  </si>
  <si>
    <t>Bourání mostních konstrukcí nosných konstrukcí z kamene nebo cihel</t>
  </si>
  <si>
    <t>https://podminky.urs.cz/item/CS_URS_2022_01/963021112</t>
  </si>
  <si>
    <t>nosná konstrukce propustku</t>
  </si>
  <si>
    <t>0,25*1,0*(5,85-2*0,60)</t>
  </si>
  <si>
    <t>62823455</t>
  </si>
  <si>
    <t xml:space="preserve"> opěry konstrukce propustku</t>
  </si>
  <si>
    <t>2*0,25*0,6*(5,85-2*0,6)*2,49</t>
  </si>
  <si>
    <t>2*(0,6*0,55*2,8-0,25*0,6*0,6)*2,49</t>
  </si>
  <si>
    <t>0,25*1,0*(5,85-2*0,60)*2,49</t>
  </si>
  <si>
    <t>(0,70*(1,80+3,2)/2)*6*2,0</t>
  </si>
  <si>
    <t>1830673080</t>
  </si>
  <si>
    <t>-456997251</t>
  </si>
  <si>
    <t>10,522*6</t>
  </si>
  <si>
    <t>-864812505</t>
  </si>
  <si>
    <t>47003620</t>
  </si>
  <si>
    <t xml:space="preserve">opěry, nosná konstrukce, čelní zdi </t>
  </si>
  <si>
    <t>10,522*2</t>
  </si>
  <si>
    <t>761589327</t>
  </si>
  <si>
    <t>-390400115</t>
  </si>
  <si>
    <t>SO 04.2 - PROPUSTEK KM 114,039 - ŽELEZNIČNÍ SVRŠEK</t>
  </si>
  <si>
    <t>-1866544551</t>
  </si>
  <si>
    <t>úprava stezky</t>
  </si>
  <si>
    <t>2*0,675*8</t>
  </si>
  <si>
    <t>1815558862</t>
  </si>
  <si>
    <t>2*0,10*0,675*8</t>
  </si>
  <si>
    <t>105692739</t>
  </si>
  <si>
    <t>10,800*0,10*1,60</t>
  </si>
  <si>
    <t>988639183</t>
  </si>
  <si>
    <t>4,20*4,0*0,5-7*0,089</t>
  </si>
  <si>
    <t>1504574603</t>
  </si>
  <si>
    <t>7,777*1,70</t>
  </si>
  <si>
    <t>-301178813</t>
  </si>
  <si>
    <t>4,20*2,60</t>
  </si>
  <si>
    <t>-329116898</t>
  </si>
  <si>
    <t>0,005</t>
  </si>
  <si>
    <t>-720573077</t>
  </si>
  <si>
    <t>-491397498</t>
  </si>
  <si>
    <t>853368931</t>
  </si>
  <si>
    <t>151186157</t>
  </si>
  <si>
    <t>7,777*2,0</t>
  </si>
  <si>
    <t>-2055914745</t>
  </si>
  <si>
    <t>390717365</t>
  </si>
  <si>
    <t>971684706</t>
  </si>
  <si>
    <t>7,777*2,00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</si>
  <si>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</si>
  <si>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</si>
  <si>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</si>
  <si>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</si>
  <si>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  OST - Ostatní</t>
  </si>
  <si>
    <t xml:space="preserve">      VRN9 - Ostatní náklady</t>
  </si>
  <si>
    <t>033131001 -R</t>
  </si>
  <si>
    <t>Provozní vlivy Organizační zajištění prací při zřizování a udržování BK kolejí a výhybek</t>
  </si>
  <si>
    <t>1024</t>
  </si>
  <si>
    <t>2024151198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</si>
  <si>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</si>
  <si>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Poznámka k položce:_x000D_
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objednateli._x000D_
"_x000D_
</t>
  </si>
  <si>
    <t>1050,0</t>
  </si>
  <si>
    <t>VRN1</t>
  </si>
  <si>
    <t>Průzkumné, geodetické a projektové práce</t>
  </si>
  <si>
    <t>012103000</t>
  </si>
  <si>
    <t>Geodetické práce před výstavbou</t>
  </si>
  <si>
    <t>soubor</t>
  </si>
  <si>
    <t>-1609152645</t>
  </si>
  <si>
    <t>https://podminky.urs.cz/item/CS_URS_2022_01/012103000</t>
  </si>
  <si>
    <t>Poznámka k položce:_x000D_
Vytýčení hranic pozemků dráhy v prodstoru propustků, výšková měření, zaměření GPK, vytýčení zajišťovacích bodů.</t>
  </si>
  <si>
    <t>platí pro objekty</t>
  </si>
  <si>
    <t>SO - 01, SO - 02, SO - 03, SO - 04</t>
  </si>
  <si>
    <t>012103000.1</t>
  </si>
  <si>
    <t>1590611727</t>
  </si>
  <si>
    <t xml:space="preserve">Poznámka k položce:_x000D_
jedná se o vytýčení, určení průběhu nadzemního nebo podzemního  stávajícího i plánovaného vedení inženýrských sítí, případně další. _x000D_
_x000D_
_x000D_
_x000D_
"_x000D_
</t>
  </si>
  <si>
    <t xml:space="preserve">vytýčení inženýrských sítí (SSZT,) </t>
  </si>
  <si>
    <t>platí pro objekty SO - 01, SO - 02, SO - 03, SO - 04</t>
  </si>
  <si>
    <t>"SSZT"4</t>
  </si>
  <si>
    <t>012103000.2</t>
  </si>
  <si>
    <t>1433990363</t>
  </si>
  <si>
    <t>vytýčení inženýrských sítí mimo SSZT</t>
  </si>
  <si>
    <t>"CD Telematika"4</t>
  </si>
  <si>
    <t>"Komunikační vedení TELCO PRO SERVICES A.S. SO - 02"1</t>
  </si>
  <si>
    <t>012203000</t>
  </si>
  <si>
    <t>Geodetické práce při provádění stavby</t>
  </si>
  <si>
    <t>1596762078</t>
  </si>
  <si>
    <t>https://podminky.urs.cz/item/CS_URS_2022_01/012203000</t>
  </si>
  <si>
    <t>výšková a polohová měření platí pro všechny SO</t>
  </si>
  <si>
    <t>012303000</t>
  </si>
  <si>
    <t>Geodetické práce po výstavbě</t>
  </si>
  <si>
    <t>soubor…</t>
  </si>
  <si>
    <t>717845128</t>
  </si>
  <si>
    <t>https://podminky.urs.cz/item/CS_URS_2022_01/012303000</t>
  </si>
  <si>
    <t>geodetické zaměření skutečného stavu včetně situování vůči hranicím pozemků dráhy</t>
  </si>
  <si>
    <t>SO - 01, SO - 02</t>
  </si>
  <si>
    <t>012303000.1</t>
  </si>
  <si>
    <t>-1400650369</t>
  </si>
  <si>
    <t>geodetické zaměření kabelových tras  SSZT pro všechny SO</t>
  </si>
  <si>
    <t>013254000</t>
  </si>
  <si>
    <t>Dokumentace skutečného provedení stavby</t>
  </si>
  <si>
    <t>-394099741</t>
  </si>
  <si>
    <t>https://podminky.urs.cz/item/CS_URS_2022_01/013254000</t>
  </si>
  <si>
    <t xml:space="preserve">Poznámka k položce:_x000D_
jedná se o vypracování dokumentace skutečného provedení dle geodetického zaměření. 2 x listinná podoba, 1 x digitální"_x000D_
</t>
  </si>
  <si>
    <t>platí pro SO - 01, SO - 02</t>
  </si>
  <si>
    <t>VRN3</t>
  </si>
  <si>
    <t>Zařízení staveniště</t>
  </si>
  <si>
    <t>032002000</t>
  </si>
  <si>
    <t>Vybavení staveniště</t>
  </si>
  <si>
    <t>%</t>
  </si>
  <si>
    <t>205264194</t>
  </si>
  <si>
    <t>https://podminky.urs.cz/item/CS_URS_2022_01/032002000</t>
  </si>
  <si>
    <t xml:space="preserve">Poznámka k položce:_x000D_
Náklady na zřízení, provoz a údržbu vybavení staveniště včetně nákladů za zrušení zařízení staveniště a uvedení pozemků do původního stavu ( energie, úklid komunikací, zpevněné plochy, oplocení, ....)_x000D_
1) jako množství do buňky H uvede uchazeč součet cen ze sloupce J (∑HSV+∑PSV-∑997-∑998) snížený o hodnotu položek materiálu._x000D_
2) jednotkovou cenu = výši procentní sazby volí uchazeč. maximální přípustná sazba je 2,0% (příklad 2,0%=0,02 - do buňky I se vepíše hodnota 0,02) """_x000D_
</t>
  </si>
  <si>
    <t>034603000</t>
  </si>
  <si>
    <t>Alarm, strážní služba staveniště</t>
  </si>
  <si>
    <t>hod…</t>
  </si>
  <si>
    <t>1228773154</t>
  </si>
  <si>
    <t>https://podminky.urs.cz/item/CS_URS_2022_01/034603000</t>
  </si>
  <si>
    <t xml:space="preserve">Poznámka k položce:_x000D_
včetně střežení staevební mechanizace"_x000D_
</t>
  </si>
  <si>
    <t>strážní služba ( 5+16+5 ) střežení od 18:00 - 06:00 ( platí pro všechny SO )</t>
  </si>
  <si>
    <t>26*12</t>
  </si>
  <si>
    <t>VRN4</t>
  </si>
  <si>
    <t>Inženýrská činnost</t>
  </si>
  <si>
    <t>043002000</t>
  </si>
  <si>
    <t>Zkoušky a ostatní měření</t>
  </si>
  <si>
    <t>zkouška</t>
  </si>
  <si>
    <t>-1068088637</t>
  </si>
  <si>
    <t>https://podminky.urs.cz/item/CS_URS_2022_01/043002000</t>
  </si>
  <si>
    <t>platí pro SO - 01, SO - 02 (statická zkouška - 1 x základová spára, 2 x pláň žel. spodku )</t>
  </si>
  <si>
    <t>2,0*3</t>
  </si>
  <si>
    <t>platí pro SO - 03, SO - 04 (statická zkouška , 1 x pláň žel. spodku )</t>
  </si>
  <si>
    <t>2,0*1</t>
  </si>
  <si>
    <t>9902401200 - R</t>
  </si>
  <si>
    <t>Doprava jednosměrná (např. nakupovaného materiálu) mechanizací o nosnosti přes 3,5 t objemnějšího kusového materiálu (prefabrikátů, stožárů, výhybek, rozvaděčů, vybouraných hmot atd.) do 350 km</t>
  </si>
  <si>
    <t>-8578186</t>
  </si>
  <si>
    <t>Doprava jednosměrná (např. nakupovaného materiálu) mechanizací o nosnosti přes 3,5 t objemnějšího kusového materiálu (prefabrikátů, stožárů, výhybek, rozvaděčů, vybouraných hmot atd.) do 350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</si>
  <si>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dovoz ŽB prefabrikovaných trub pro SO - 01, SO - 02</t>
  </si>
  <si>
    <t>"SO - 01"9,649</t>
  </si>
  <si>
    <t>"SO - 02"11,289</t>
  </si>
  <si>
    <t>9902409100 - R</t>
  </si>
  <si>
    <t>Doprava jednosměrná (např. nakupovaného materiálu) mechanizací o nosnosti přes 3,5 t objemnějšího kusového materiálu (prefabrikátů, stožárů, výhybek, rozvaděčů, vybouraných hmot atd.) příplatek za každý další 1 km</t>
  </si>
  <si>
    <t>-1076392035</t>
  </si>
  <si>
    <t>Doprava jednosměrná (např. nakupovaného materiálu) mechanizací o nosnosti přes 3,5 t objemnějšího kusového materiálu (prefabrikátů, stožárů, výhybek, rozvaděčů, vybouraných hmot atd.) příplatek za každý další 1 km Poznámka: 1. Ceny jsou určeny pro dopravu silničními i kolejovými vozidly.2.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</si>
  <si>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20,938*60</t>
  </si>
  <si>
    <t>VRN9</t>
  </si>
  <si>
    <t>Ostatní náklady</t>
  </si>
  <si>
    <t>100030122000</t>
  </si>
  <si>
    <t>Dvoucestné rypadlo (MHS) s přívěsným vozíkem</t>
  </si>
  <si>
    <t>Sh</t>
  </si>
  <si>
    <t>-642239148</t>
  </si>
  <si>
    <t>platí pro všwechny SO po dobu výluky</t>
  </si>
  <si>
    <t>16*10,0</t>
  </si>
  <si>
    <t>301010021200</t>
  </si>
  <si>
    <t>Nákladní automobil kW 294 s hydraulickou rukou 4,3t</t>
  </si>
  <si>
    <t>-1518017600</t>
  </si>
  <si>
    <t>platí pro SO - 01, SO - 02 ( složení ŽB trub )</t>
  </si>
  <si>
    <t>2*5,0</t>
  </si>
  <si>
    <t>R - položka 1</t>
  </si>
  <si>
    <t>přeprava dvoucestného rypadla  (MHS)</t>
  </si>
  <si>
    <t>1111763063</t>
  </si>
  <si>
    <t>přeprava dvoucestného rypadla (MHS)</t>
  </si>
  <si>
    <t>přeprava do 100 km</t>
  </si>
  <si>
    <t>100,0*2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</si>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</sst>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0" borderId="0" xfId="0"/>
    <xf numFmtId="0" fontId="21" fillId="4" borderId="8" xfId="0" applyFont="1" applyFill="1" applyBorder="1" applyAlignment="1" applyProtection="1">
      <alignment horizontal="righ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1.xml"/><Relationship Id="rId3" Type="http://schemas.openxmlformats.org/officeDocument/2006/relationships/hyperlink" Target="https://podminky.urs.cz/item/CS_URS_2022_01/012303000" TargetMode="External"/><Relationship Id="rId7" Type="http://schemas.openxmlformats.org/officeDocument/2006/relationships/hyperlink" Target="https://podminky.urs.cz/item/CS_URS_2022_01/043002000" TargetMode="External"/><Relationship Id="rId2" Type="http://schemas.openxmlformats.org/officeDocument/2006/relationships/hyperlink" Target="https://podminky.urs.cz/item/CS_URS_2022_01/012203000" TargetMode="External"/><Relationship Id="rId1" Type="http://schemas.openxmlformats.org/officeDocument/2006/relationships/hyperlink" Target="https://podminky.urs.cz/item/CS_URS_2022_01/012103000" TargetMode="External"/><Relationship Id="rId6" Type="http://schemas.openxmlformats.org/officeDocument/2006/relationships/hyperlink" Target="https://podminky.urs.cz/item/CS_URS_2022_01/034603000" TargetMode="External"/><Relationship Id="rId5" Type="http://schemas.openxmlformats.org/officeDocument/2006/relationships/hyperlink" Target="https://podminky.urs.cz/item/CS_URS_2022_01/032002000" TargetMode="External"/><Relationship Id="rId4" Type="http://schemas.openxmlformats.org/officeDocument/2006/relationships/hyperlink" Target="https://podminky.urs.cz/item/CS_URS_2022_01/013254000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181351003" TargetMode="External"/><Relationship Id="rId18" Type="http://schemas.openxmlformats.org/officeDocument/2006/relationships/hyperlink" Target="https://podminky.urs.cz/item/CS_URS_2022_01/273321117" TargetMode="External"/><Relationship Id="rId26" Type="http://schemas.openxmlformats.org/officeDocument/2006/relationships/hyperlink" Target="https://podminky.urs.cz/item/CS_URS_2022_01/274321117" TargetMode="External"/><Relationship Id="rId39" Type="http://schemas.openxmlformats.org/officeDocument/2006/relationships/hyperlink" Target="https://podminky.urs.cz/item/CS_URS_2022_01/334352111" TargetMode="External"/><Relationship Id="rId21" Type="http://schemas.openxmlformats.org/officeDocument/2006/relationships/hyperlink" Target="https://podminky.urs.cz/item/CS_URS_2022_01/273354211" TargetMode="External"/><Relationship Id="rId34" Type="http://schemas.openxmlformats.org/officeDocument/2006/relationships/hyperlink" Target="https://podminky.urs.cz/item/CS_URS_2022_01/317353221" TargetMode="External"/><Relationship Id="rId42" Type="http://schemas.openxmlformats.org/officeDocument/2006/relationships/hyperlink" Target="https://podminky.urs.cz/item/CS_URS_2022_01/334361412" TargetMode="External"/><Relationship Id="rId47" Type="http://schemas.openxmlformats.org/officeDocument/2006/relationships/hyperlink" Target="https://podminky.urs.cz/item/CS_URS_2022_01/465519227" TargetMode="External"/><Relationship Id="rId50" Type="http://schemas.openxmlformats.org/officeDocument/2006/relationships/hyperlink" Target="https://podminky.urs.cz/item/CS_URS_2022_01/961021112" TargetMode="External"/><Relationship Id="rId55" Type="http://schemas.openxmlformats.org/officeDocument/2006/relationships/hyperlink" Target="https://podminky.urs.cz/item/CS_URS_2022_01/966077131" TargetMode="External"/><Relationship Id="rId63" Type="http://schemas.openxmlformats.org/officeDocument/2006/relationships/hyperlink" Target="https://podminky.urs.cz/item/CS_URS_2022_01/997211611" TargetMode="External"/><Relationship Id="rId68" Type="http://schemas.openxmlformats.org/officeDocument/2006/relationships/hyperlink" Target="https://podminky.urs.cz/item/CS_URS_2022_01/711112002" TargetMode="External"/><Relationship Id="rId7" Type="http://schemas.openxmlformats.org/officeDocument/2006/relationships/hyperlink" Target="https://podminky.urs.cz/item/CS_URS_2022_01/151101102" TargetMode="External"/><Relationship Id="rId2" Type="http://schemas.openxmlformats.org/officeDocument/2006/relationships/hyperlink" Target="https://podminky.urs.cz/item/CS_URS_2022_01/115101201" TargetMode="External"/><Relationship Id="rId16" Type="http://schemas.openxmlformats.org/officeDocument/2006/relationships/hyperlink" Target="https://podminky.urs.cz/item/CS_URS_2022_01/182251101" TargetMode="External"/><Relationship Id="rId29" Type="http://schemas.openxmlformats.org/officeDocument/2006/relationships/hyperlink" Target="https://podminky.urs.cz/item/CS_URS_2022_01/274354211" TargetMode="External"/><Relationship Id="rId1" Type="http://schemas.openxmlformats.org/officeDocument/2006/relationships/hyperlink" Target="https://podminky.urs.cz/item/CS_URS_2022_01/111211101" TargetMode="External"/><Relationship Id="rId6" Type="http://schemas.openxmlformats.org/officeDocument/2006/relationships/hyperlink" Target="https://podminky.urs.cz/item/CS_URS_2022_01/131251203" TargetMode="External"/><Relationship Id="rId11" Type="http://schemas.openxmlformats.org/officeDocument/2006/relationships/hyperlink" Target="https://podminky.urs.cz/item/CS_URS_2022_01/167151101" TargetMode="External"/><Relationship Id="rId24" Type="http://schemas.openxmlformats.org/officeDocument/2006/relationships/hyperlink" Target="https://podminky.urs.cz/item/CS_URS_2022_01/274311127" TargetMode="External"/><Relationship Id="rId32" Type="http://schemas.openxmlformats.org/officeDocument/2006/relationships/hyperlink" Target="https://podminky.urs.cz/item/CS_URS_2022_01/317321191" TargetMode="External"/><Relationship Id="rId37" Type="http://schemas.openxmlformats.org/officeDocument/2006/relationships/hyperlink" Target="https://podminky.urs.cz/item/CS_URS_2022_01/334323218" TargetMode="External"/><Relationship Id="rId40" Type="http://schemas.openxmlformats.org/officeDocument/2006/relationships/hyperlink" Target="https://podminky.urs.cz/item/CS_URS_2022_01/334352211" TargetMode="External"/><Relationship Id="rId45" Type="http://schemas.openxmlformats.org/officeDocument/2006/relationships/hyperlink" Target="https://podminky.urs.cz/item/CS_URS_2022_01/452471101" TargetMode="External"/><Relationship Id="rId53" Type="http://schemas.openxmlformats.org/officeDocument/2006/relationships/hyperlink" Target="https://podminky.urs.cz/item/CS_URS_2022_01/962041211" TargetMode="External"/><Relationship Id="rId58" Type="http://schemas.openxmlformats.org/officeDocument/2006/relationships/hyperlink" Target="https://podminky.urs.cz/item/CS_URS_2022_01/997013811" TargetMode="External"/><Relationship Id="rId66" Type="http://schemas.openxmlformats.org/officeDocument/2006/relationships/hyperlink" Target="https://podminky.urs.cz/item/CS_URS_2022_01/998214191" TargetMode="External"/><Relationship Id="rId5" Type="http://schemas.openxmlformats.org/officeDocument/2006/relationships/hyperlink" Target="https://podminky.urs.cz/item/CS_URS_2022_01/121151103" TargetMode="External"/><Relationship Id="rId15" Type="http://schemas.openxmlformats.org/officeDocument/2006/relationships/hyperlink" Target="https://podminky.urs.cz/item/CS_URS_2022_01/181951112" TargetMode="External"/><Relationship Id="rId23" Type="http://schemas.openxmlformats.org/officeDocument/2006/relationships/hyperlink" Target="https://podminky.urs.cz/item/CS_URS_2022_01/273361412" TargetMode="External"/><Relationship Id="rId28" Type="http://schemas.openxmlformats.org/officeDocument/2006/relationships/hyperlink" Target="https://podminky.urs.cz/item/CS_URS_2022_01/274354111" TargetMode="External"/><Relationship Id="rId36" Type="http://schemas.openxmlformats.org/officeDocument/2006/relationships/hyperlink" Target="https://podminky.urs.cz/item/CS_URS_2022_01/320101112" TargetMode="External"/><Relationship Id="rId49" Type="http://schemas.openxmlformats.org/officeDocument/2006/relationships/hyperlink" Target="https://podminky.urs.cz/item/CS_URS_2022_01/936942211" TargetMode="External"/><Relationship Id="rId57" Type="http://schemas.openxmlformats.org/officeDocument/2006/relationships/hyperlink" Target="https://podminky.urs.cz/item/CS_URS_2022_01/997013655" TargetMode="External"/><Relationship Id="rId61" Type="http://schemas.openxmlformats.org/officeDocument/2006/relationships/hyperlink" Target="https://podminky.urs.cz/item/CS_URS_2022_01/997211521" TargetMode="External"/><Relationship Id="rId10" Type="http://schemas.openxmlformats.org/officeDocument/2006/relationships/hyperlink" Target="https://podminky.urs.cz/item/CS_URS_2022_01/162751113" TargetMode="External"/><Relationship Id="rId19" Type="http://schemas.openxmlformats.org/officeDocument/2006/relationships/hyperlink" Target="https://podminky.urs.cz/item/CS_URS_2022_01/273321191" TargetMode="External"/><Relationship Id="rId31" Type="http://schemas.openxmlformats.org/officeDocument/2006/relationships/hyperlink" Target="https://podminky.urs.cz/item/CS_URS_2022_01/317321118" TargetMode="External"/><Relationship Id="rId44" Type="http://schemas.openxmlformats.org/officeDocument/2006/relationships/hyperlink" Target="https://podminky.urs.cz/item/CS_URS_2022_01/451315127" TargetMode="External"/><Relationship Id="rId52" Type="http://schemas.openxmlformats.org/officeDocument/2006/relationships/hyperlink" Target="https://podminky.urs.cz/item/CS_URS_2022_01/962021112" TargetMode="External"/><Relationship Id="rId60" Type="http://schemas.openxmlformats.org/officeDocument/2006/relationships/hyperlink" Target="https://podminky.urs.cz/item/CS_URS_2022_01/997211519" TargetMode="External"/><Relationship Id="rId65" Type="http://schemas.openxmlformats.org/officeDocument/2006/relationships/hyperlink" Target="https://podminky.urs.cz/item/CS_URS_2022_01/998214111" TargetMode="External"/><Relationship Id="rId4" Type="http://schemas.openxmlformats.org/officeDocument/2006/relationships/hyperlink" Target="https://podminky.urs.cz/item/CS_URS_2022_01/119001421" TargetMode="External"/><Relationship Id="rId9" Type="http://schemas.openxmlformats.org/officeDocument/2006/relationships/hyperlink" Target="https://podminky.urs.cz/item/CS_URS_2022_01/162432511" TargetMode="External"/><Relationship Id="rId14" Type="http://schemas.openxmlformats.org/officeDocument/2006/relationships/hyperlink" Target="https://podminky.urs.cz/item/CS_URS_2022_01/181411121" TargetMode="External"/><Relationship Id="rId22" Type="http://schemas.openxmlformats.org/officeDocument/2006/relationships/hyperlink" Target="https://podminky.urs.cz/item/CS_URS_2022_01/273361116" TargetMode="External"/><Relationship Id="rId27" Type="http://schemas.openxmlformats.org/officeDocument/2006/relationships/hyperlink" Target="https://podminky.urs.cz/item/CS_URS_2022_01/274321191" TargetMode="External"/><Relationship Id="rId30" Type="http://schemas.openxmlformats.org/officeDocument/2006/relationships/hyperlink" Target="https://podminky.urs.cz/item/CS_URS_2022_01/274361116" TargetMode="External"/><Relationship Id="rId35" Type="http://schemas.openxmlformats.org/officeDocument/2006/relationships/hyperlink" Target="https://podminky.urs.cz/item/CS_URS_2022_01/317361116" TargetMode="External"/><Relationship Id="rId43" Type="http://schemas.openxmlformats.org/officeDocument/2006/relationships/hyperlink" Target="https://podminky.urs.cz/item/CS_URS_2022_01/451315115" TargetMode="External"/><Relationship Id="rId48" Type="http://schemas.openxmlformats.org/officeDocument/2006/relationships/hyperlink" Target="https://podminky.urs.cz/item/CS_URS_2022_01/931994142" TargetMode="External"/><Relationship Id="rId56" Type="http://schemas.openxmlformats.org/officeDocument/2006/relationships/hyperlink" Target="https://podminky.urs.cz/item/CS_URS_2022_01/997013601" TargetMode="External"/><Relationship Id="rId64" Type="http://schemas.openxmlformats.org/officeDocument/2006/relationships/hyperlink" Target="https://podminky.urs.cz/item/CS_URS_2022_01/997211612" TargetMode="External"/><Relationship Id="rId69" Type="http://schemas.openxmlformats.org/officeDocument/2006/relationships/hyperlink" Target="https://podminky.urs.cz/item/CS_URS_2022_01/460752111" TargetMode="External"/><Relationship Id="rId8" Type="http://schemas.openxmlformats.org/officeDocument/2006/relationships/hyperlink" Target="https://podminky.urs.cz/item/CS_URS_2022_01/151101112" TargetMode="External"/><Relationship Id="rId51" Type="http://schemas.openxmlformats.org/officeDocument/2006/relationships/hyperlink" Target="https://podminky.urs.cz/item/CS_URS_2022_01/961041211" TargetMode="External"/><Relationship Id="rId3" Type="http://schemas.openxmlformats.org/officeDocument/2006/relationships/hyperlink" Target="https://podminky.urs.cz/item/CS_URS_2022_01/115101301" TargetMode="External"/><Relationship Id="rId12" Type="http://schemas.openxmlformats.org/officeDocument/2006/relationships/hyperlink" Target="https://podminky.urs.cz/item/CS_URS_2022_01/174111311" TargetMode="External"/><Relationship Id="rId17" Type="http://schemas.openxmlformats.org/officeDocument/2006/relationships/hyperlink" Target="https://podminky.urs.cz/item/CS_URS_2022_01/213311111" TargetMode="External"/><Relationship Id="rId25" Type="http://schemas.openxmlformats.org/officeDocument/2006/relationships/hyperlink" Target="https://podminky.urs.cz/item/CS_URS_2022_01/274311191" TargetMode="External"/><Relationship Id="rId33" Type="http://schemas.openxmlformats.org/officeDocument/2006/relationships/hyperlink" Target="https://podminky.urs.cz/item/CS_URS_2022_01/317353121" TargetMode="External"/><Relationship Id="rId38" Type="http://schemas.openxmlformats.org/officeDocument/2006/relationships/hyperlink" Target="https://podminky.urs.cz/item/CS_URS_2022_01/334323291" TargetMode="External"/><Relationship Id="rId46" Type="http://schemas.openxmlformats.org/officeDocument/2006/relationships/hyperlink" Target="https://podminky.urs.cz/item/CS_URS_2022_01/465513227" TargetMode="External"/><Relationship Id="rId59" Type="http://schemas.openxmlformats.org/officeDocument/2006/relationships/hyperlink" Target="https://podminky.urs.cz/item/CS_URS_2022_01/997211511" TargetMode="External"/><Relationship Id="rId67" Type="http://schemas.openxmlformats.org/officeDocument/2006/relationships/hyperlink" Target="https://podminky.urs.cz/item/CS_URS_2022_01/711112001" TargetMode="External"/><Relationship Id="rId20" Type="http://schemas.openxmlformats.org/officeDocument/2006/relationships/hyperlink" Target="https://podminky.urs.cz/item/CS_URS_2022_01/273354111" TargetMode="External"/><Relationship Id="rId41" Type="http://schemas.openxmlformats.org/officeDocument/2006/relationships/hyperlink" Target="https://podminky.urs.cz/item/CS_URS_2022_01/334361226" TargetMode="External"/><Relationship Id="rId54" Type="http://schemas.openxmlformats.org/officeDocument/2006/relationships/hyperlink" Target="https://podminky.urs.cz/item/CS_URS_2022_01/963041211" TargetMode="External"/><Relationship Id="rId62" Type="http://schemas.openxmlformats.org/officeDocument/2006/relationships/hyperlink" Target="https://podminky.urs.cz/item/CS_URS_2022_01/997211529" TargetMode="External"/><Relationship Id="rId7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181351003" TargetMode="External"/><Relationship Id="rId18" Type="http://schemas.openxmlformats.org/officeDocument/2006/relationships/hyperlink" Target="https://podminky.urs.cz/item/CS_URS_2022_01/273321117" TargetMode="External"/><Relationship Id="rId26" Type="http://schemas.openxmlformats.org/officeDocument/2006/relationships/hyperlink" Target="https://podminky.urs.cz/item/CS_URS_2022_01/320101112" TargetMode="External"/><Relationship Id="rId39" Type="http://schemas.openxmlformats.org/officeDocument/2006/relationships/hyperlink" Target="https://podminky.urs.cz/item/CS_URS_2022_01/966077131" TargetMode="External"/><Relationship Id="rId3" Type="http://schemas.openxmlformats.org/officeDocument/2006/relationships/hyperlink" Target="https://podminky.urs.cz/item/CS_URS_2022_01/115101301" TargetMode="External"/><Relationship Id="rId21" Type="http://schemas.openxmlformats.org/officeDocument/2006/relationships/hyperlink" Target="https://podminky.urs.cz/item/CS_URS_2022_01/273354211" TargetMode="External"/><Relationship Id="rId34" Type="http://schemas.openxmlformats.org/officeDocument/2006/relationships/hyperlink" Target="https://podminky.urs.cz/item/CS_URS_2022_01/961021112" TargetMode="External"/><Relationship Id="rId42" Type="http://schemas.openxmlformats.org/officeDocument/2006/relationships/hyperlink" Target="https://podminky.urs.cz/item/CS_URS_2022_01/997211511" TargetMode="External"/><Relationship Id="rId47" Type="http://schemas.openxmlformats.org/officeDocument/2006/relationships/hyperlink" Target="https://podminky.urs.cz/item/CS_URS_2022_01/998214111" TargetMode="External"/><Relationship Id="rId50" Type="http://schemas.openxmlformats.org/officeDocument/2006/relationships/hyperlink" Target="https://podminky.urs.cz/item/CS_URS_2022_01/711112002" TargetMode="External"/><Relationship Id="rId7" Type="http://schemas.openxmlformats.org/officeDocument/2006/relationships/hyperlink" Target="https://podminky.urs.cz/item/CS_URS_2022_01/151101102" TargetMode="External"/><Relationship Id="rId12" Type="http://schemas.openxmlformats.org/officeDocument/2006/relationships/hyperlink" Target="https://podminky.urs.cz/item/CS_URS_2022_01/174111311" TargetMode="External"/><Relationship Id="rId17" Type="http://schemas.openxmlformats.org/officeDocument/2006/relationships/hyperlink" Target="https://podminky.urs.cz/item/CS_URS_2022_01/213311111" TargetMode="External"/><Relationship Id="rId25" Type="http://schemas.openxmlformats.org/officeDocument/2006/relationships/hyperlink" Target="https://podminky.urs.cz/item/CS_URS_2022_01/274311191" TargetMode="External"/><Relationship Id="rId33" Type="http://schemas.openxmlformats.org/officeDocument/2006/relationships/hyperlink" Target="https://podminky.urs.cz/item/CS_URS_2022_01/936942211" TargetMode="External"/><Relationship Id="rId38" Type="http://schemas.openxmlformats.org/officeDocument/2006/relationships/hyperlink" Target="https://podminky.urs.cz/item/CS_URS_2022_01/963041211" TargetMode="External"/><Relationship Id="rId46" Type="http://schemas.openxmlformats.org/officeDocument/2006/relationships/hyperlink" Target="https://podminky.urs.cz/item/CS_URS_2022_01/997211612" TargetMode="External"/><Relationship Id="rId2" Type="http://schemas.openxmlformats.org/officeDocument/2006/relationships/hyperlink" Target="https://podminky.urs.cz/item/CS_URS_2022_01/115101201" TargetMode="External"/><Relationship Id="rId16" Type="http://schemas.openxmlformats.org/officeDocument/2006/relationships/hyperlink" Target="https://podminky.urs.cz/item/CS_URS_2022_01/182251101" TargetMode="External"/><Relationship Id="rId20" Type="http://schemas.openxmlformats.org/officeDocument/2006/relationships/hyperlink" Target="https://podminky.urs.cz/item/CS_URS_2022_01/273354111" TargetMode="External"/><Relationship Id="rId29" Type="http://schemas.openxmlformats.org/officeDocument/2006/relationships/hyperlink" Target="https://podminky.urs.cz/item/CS_URS_2022_01/452471101" TargetMode="External"/><Relationship Id="rId41" Type="http://schemas.openxmlformats.org/officeDocument/2006/relationships/hyperlink" Target="https://podminky.urs.cz/item/CS_URS_2022_01/997013655" TargetMode="External"/><Relationship Id="rId1" Type="http://schemas.openxmlformats.org/officeDocument/2006/relationships/hyperlink" Target="https://podminky.urs.cz/item/CS_URS_2022_01/111211101" TargetMode="External"/><Relationship Id="rId6" Type="http://schemas.openxmlformats.org/officeDocument/2006/relationships/hyperlink" Target="https://podminky.urs.cz/item/CS_URS_2022_01/131251203" TargetMode="External"/><Relationship Id="rId11" Type="http://schemas.openxmlformats.org/officeDocument/2006/relationships/hyperlink" Target="https://podminky.urs.cz/item/CS_URS_2022_01/167151101" TargetMode="External"/><Relationship Id="rId24" Type="http://schemas.openxmlformats.org/officeDocument/2006/relationships/hyperlink" Target="https://podminky.urs.cz/item/CS_URS_2022_01/274311127" TargetMode="External"/><Relationship Id="rId32" Type="http://schemas.openxmlformats.org/officeDocument/2006/relationships/hyperlink" Target="https://podminky.urs.cz/item/CS_URS_2022_01/931994142" TargetMode="External"/><Relationship Id="rId37" Type="http://schemas.openxmlformats.org/officeDocument/2006/relationships/hyperlink" Target="https://podminky.urs.cz/item/CS_URS_2022_01/962041211" TargetMode="External"/><Relationship Id="rId40" Type="http://schemas.openxmlformats.org/officeDocument/2006/relationships/hyperlink" Target="https://podminky.urs.cz/item/CS_URS_2022_01/997013601" TargetMode="External"/><Relationship Id="rId45" Type="http://schemas.openxmlformats.org/officeDocument/2006/relationships/hyperlink" Target="https://podminky.urs.cz/item/CS_URS_2022_01/997211611" TargetMode="External"/><Relationship Id="rId5" Type="http://schemas.openxmlformats.org/officeDocument/2006/relationships/hyperlink" Target="https://podminky.urs.cz/item/CS_URS_2022_01/121151103" TargetMode="External"/><Relationship Id="rId15" Type="http://schemas.openxmlformats.org/officeDocument/2006/relationships/hyperlink" Target="https://podminky.urs.cz/item/CS_URS_2022_01/181951112" TargetMode="External"/><Relationship Id="rId23" Type="http://schemas.openxmlformats.org/officeDocument/2006/relationships/hyperlink" Target="https://podminky.urs.cz/item/CS_URS_2022_01/273361412" TargetMode="External"/><Relationship Id="rId28" Type="http://schemas.openxmlformats.org/officeDocument/2006/relationships/hyperlink" Target="https://podminky.urs.cz/item/CS_URS_2022_01/451315127" TargetMode="External"/><Relationship Id="rId36" Type="http://schemas.openxmlformats.org/officeDocument/2006/relationships/hyperlink" Target="https://podminky.urs.cz/item/CS_URS_2022_01/962021112" TargetMode="External"/><Relationship Id="rId49" Type="http://schemas.openxmlformats.org/officeDocument/2006/relationships/hyperlink" Target="https://podminky.urs.cz/item/CS_URS_2022_01/711112001" TargetMode="External"/><Relationship Id="rId10" Type="http://schemas.openxmlformats.org/officeDocument/2006/relationships/hyperlink" Target="https://podminky.urs.cz/item/CS_URS_2022_01/162751113" TargetMode="External"/><Relationship Id="rId19" Type="http://schemas.openxmlformats.org/officeDocument/2006/relationships/hyperlink" Target="https://podminky.urs.cz/item/CS_URS_2022_01/273321191" TargetMode="External"/><Relationship Id="rId31" Type="http://schemas.openxmlformats.org/officeDocument/2006/relationships/hyperlink" Target="https://podminky.urs.cz/item/CS_URS_2022_01/465519227" TargetMode="External"/><Relationship Id="rId44" Type="http://schemas.openxmlformats.org/officeDocument/2006/relationships/hyperlink" Target="https://podminky.urs.cz/item/CS_URS_2022_01/997211521" TargetMode="External"/><Relationship Id="rId52" Type="http://schemas.openxmlformats.org/officeDocument/2006/relationships/drawing" Target="../drawings/drawing4.xml"/><Relationship Id="rId4" Type="http://schemas.openxmlformats.org/officeDocument/2006/relationships/hyperlink" Target="https://podminky.urs.cz/item/CS_URS_2022_01/119001421" TargetMode="External"/><Relationship Id="rId9" Type="http://schemas.openxmlformats.org/officeDocument/2006/relationships/hyperlink" Target="https://podminky.urs.cz/item/CS_URS_2022_01/162432511" TargetMode="External"/><Relationship Id="rId14" Type="http://schemas.openxmlformats.org/officeDocument/2006/relationships/hyperlink" Target="https://podminky.urs.cz/item/CS_URS_2022_01/181411121" TargetMode="External"/><Relationship Id="rId22" Type="http://schemas.openxmlformats.org/officeDocument/2006/relationships/hyperlink" Target="https://podminky.urs.cz/item/CS_URS_2022_01/273361116" TargetMode="External"/><Relationship Id="rId27" Type="http://schemas.openxmlformats.org/officeDocument/2006/relationships/hyperlink" Target="https://podminky.urs.cz/item/CS_URS_2022_01/451315115" TargetMode="External"/><Relationship Id="rId30" Type="http://schemas.openxmlformats.org/officeDocument/2006/relationships/hyperlink" Target="https://podminky.urs.cz/item/CS_URS_2022_01/465513227" TargetMode="External"/><Relationship Id="rId35" Type="http://schemas.openxmlformats.org/officeDocument/2006/relationships/hyperlink" Target="https://podminky.urs.cz/item/CS_URS_2022_01/961041211" TargetMode="External"/><Relationship Id="rId43" Type="http://schemas.openxmlformats.org/officeDocument/2006/relationships/hyperlink" Target="https://podminky.urs.cz/item/CS_URS_2022_01/997211519" TargetMode="External"/><Relationship Id="rId48" Type="http://schemas.openxmlformats.org/officeDocument/2006/relationships/hyperlink" Target="https://podminky.urs.cz/item/CS_URS_2022_01/998214191" TargetMode="External"/><Relationship Id="rId8" Type="http://schemas.openxmlformats.org/officeDocument/2006/relationships/hyperlink" Target="https://podminky.urs.cz/item/CS_URS_2022_01/151101112" TargetMode="External"/><Relationship Id="rId51" Type="http://schemas.openxmlformats.org/officeDocument/2006/relationships/hyperlink" Target="https://podminky.urs.cz/item/CS_URS_2022_01/4607521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7151101" TargetMode="External"/><Relationship Id="rId13" Type="http://schemas.openxmlformats.org/officeDocument/2006/relationships/hyperlink" Target="https://podminky.urs.cz/item/CS_URS_2022_01/961021112" TargetMode="External"/><Relationship Id="rId18" Type="http://schemas.openxmlformats.org/officeDocument/2006/relationships/hyperlink" Target="https://podminky.urs.cz/item/CS_URS_2022_01/997013655" TargetMode="External"/><Relationship Id="rId26" Type="http://schemas.openxmlformats.org/officeDocument/2006/relationships/hyperlink" Target="https://podminky.urs.cz/item/CS_URS_2022_01/998214111" TargetMode="External"/><Relationship Id="rId3" Type="http://schemas.openxmlformats.org/officeDocument/2006/relationships/hyperlink" Target="https://podminky.urs.cz/item/CS_URS_2022_01/119001421" TargetMode="External"/><Relationship Id="rId21" Type="http://schemas.openxmlformats.org/officeDocument/2006/relationships/hyperlink" Target="https://podminky.urs.cz/item/CS_URS_2022_01/997211521" TargetMode="External"/><Relationship Id="rId7" Type="http://schemas.openxmlformats.org/officeDocument/2006/relationships/hyperlink" Target="https://podminky.urs.cz/item/CS_URS_2022_01/162751113" TargetMode="External"/><Relationship Id="rId12" Type="http://schemas.openxmlformats.org/officeDocument/2006/relationships/hyperlink" Target="https://podminky.urs.cz/item/CS_URS_2022_01/182251101" TargetMode="External"/><Relationship Id="rId17" Type="http://schemas.openxmlformats.org/officeDocument/2006/relationships/hyperlink" Target="https://podminky.urs.cz/item/CS_URS_2022_01/997013601" TargetMode="External"/><Relationship Id="rId25" Type="http://schemas.openxmlformats.org/officeDocument/2006/relationships/hyperlink" Target="https://podminky.urs.cz/item/CS_URS_2022_01/997241532" TargetMode="External"/><Relationship Id="rId2" Type="http://schemas.openxmlformats.org/officeDocument/2006/relationships/hyperlink" Target="https://podminky.urs.cz/item/CS_URS_2022_01/111211101" TargetMode="External"/><Relationship Id="rId16" Type="http://schemas.openxmlformats.org/officeDocument/2006/relationships/hyperlink" Target="https://podminky.urs.cz/item/CS_URS_2022_01/966077131" TargetMode="External"/><Relationship Id="rId20" Type="http://schemas.openxmlformats.org/officeDocument/2006/relationships/hyperlink" Target="https://podminky.urs.cz/item/CS_URS_2022_01/997211519" TargetMode="External"/><Relationship Id="rId1" Type="http://schemas.openxmlformats.org/officeDocument/2006/relationships/hyperlink" Target="https://podminky.urs.cz/item/CS_URS_2022_01/111209111" TargetMode="External"/><Relationship Id="rId6" Type="http://schemas.openxmlformats.org/officeDocument/2006/relationships/hyperlink" Target="https://podminky.urs.cz/item/CS_URS_2022_01/162432511" TargetMode="External"/><Relationship Id="rId11" Type="http://schemas.openxmlformats.org/officeDocument/2006/relationships/hyperlink" Target="https://podminky.urs.cz/item/CS_URS_2022_01/181411121" TargetMode="External"/><Relationship Id="rId24" Type="http://schemas.openxmlformats.org/officeDocument/2006/relationships/hyperlink" Target="https://podminky.urs.cz/item/CS_URS_2022_01/997241521" TargetMode="External"/><Relationship Id="rId5" Type="http://schemas.openxmlformats.org/officeDocument/2006/relationships/hyperlink" Target="https://podminky.urs.cz/item/CS_URS_2022_01/131251201" TargetMode="External"/><Relationship Id="rId15" Type="http://schemas.openxmlformats.org/officeDocument/2006/relationships/hyperlink" Target="https://podminky.urs.cz/item/CS_URS_2022_01/963041211" TargetMode="External"/><Relationship Id="rId23" Type="http://schemas.openxmlformats.org/officeDocument/2006/relationships/hyperlink" Target="https://podminky.urs.cz/item/CS_URS_2022_01/997211612" TargetMode="External"/><Relationship Id="rId28" Type="http://schemas.openxmlformats.org/officeDocument/2006/relationships/drawing" Target="../drawings/drawing7.xml"/><Relationship Id="rId10" Type="http://schemas.openxmlformats.org/officeDocument/2006/relationships/hyperlink" Target="https://podminky.urs.cz/item/CS_URS_2022_01/181351003" TargetMode="External"/><Relationship Id="rId19" Type="http://schemas.openxmlformats.org/officeDocument/2006/relationships/hyperlink" Target="https://podminky.urs.cz/item/CS_URS_2022_01/997211511" TargetMode="External"/><Relationship Id="rId4" Type="http://schemas.openxmlformats.org/officeDocument/2006/relationships/hyperlink" Target="https://podminky.urs.cz/item/CS_URS_2022_01/121151103" TargetMode="External"/><Relationship Id="rId9" Type="http://schemas.openxmlformats.org/officeDocument/2006/relationships/hyperlink" Target="https://podminky.urs.cz/item/CS_URS_2022_01/174111311" TargetMode="External"/><Relationship Id="rId14" Type="http://schemas.openxmlformats.org/officeDocument/2006/relationships/hyperlink" Target="https://podminky.urs.cz/item/CS_URS_2022_01/962041211" TargetMode="External"/><Relationship Id="rId22" Type="http://schemas.openxmlformats.org/officeDocument/2006/relationships/hyperlink" Target="https://podminky.urs.cz/item/CS_URS_2022_01/997211611" TargetMode="External"/><Relationship Id="rId27" Type="http://schemas.openxmlformats.org/officeDocument/2006/relationships/hyperlink" Target="https://podminky.urs.cz/item/CS_URS_2022_01/998214191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67151101" TargetMode="External"/><Relationship Id="rId13" Type="http://schemas.openxmlformats.org/officeDocument/2006/relationships/hyperlink" Target="https://podminky.urs.cz/item/CS_URS_2022_01/961021112" TargetMode="External"/><Relationship Id="rId18" Type="http://schemas.openxmlformats.org/officeDocument/2006/relationships/hyperlink" Target="https://podminky.urs.cz/item/CS_URS_2022_01/997211611" TargetMode="External"/><Relationship Id="rId3" Type="http://schemas.openxmlformats.org/officeDocument/2006/relationships/hyperlink" Target="https://podminky.urs.cz/item/CS_URS_2022_01/119001421" TargetMode="External"/><Relationship Id="rId21" Type="http://schemas.openxmlformats.org/officeDocument/2006/relationships/hyperlink" Target="https://podminky.urs.cz/item/CS_URS_2022_01/998214191" TargetMode="External"/><Relationship Id="rId7" Type="http://schemas.openxmlformats.org/officeDocument/2006/relationships/hyperlink" Target="https://podminky.urs.cz/item/CS_URS_2022_01/162751113" TargetMode="External"/><Relationship Id="rId12" Type="http://schemas.openxmlformats.org/officeDocument/2006/relationships/hyperlink" Target="https://podminky.urs.cz/item/CS_URS_2022_01/182251101" TargetMode="External"/><Relationship Id="rId17" Type="http://schemas.openxmlformats.org/officeDocument/2006/relationships/hyperlink" Target="https://podminky.urs.cz/item/CS_URS_2022_01/997211519" TargetMode="External"/><Relationship Id="rId2" Type="http://schemas.openxmlformats.org/officeDocument/2006/relationships/hyperlink" Target="https://podminky.urs.cz/item/CS_URS_2022_01/111211101" TargetMode="External"/><Relationship Id="rId16" Type="http://schemas.openxmlformats.org/officeDocument/2006/relationships/hyperlink" Target="https://podminky.urs.cz/item/CS_URS_2022_01/997211511" TargetMode="External"/><Relationship Id="rId20" Type="http://schemas.openxmlformats.org/officeDocument/2006/relationships/hyperlink" Target="https://podminky.urs.cz/item/CS_URS_2022_01/998214111" TargetMode="External"/><Relationship Id="rId1" Type="http://schemas.openxmlformats.org/officeDocument/2006/relationships/hyperlink" Target="https://podminky.urs.cz/item/CS_URS_2022_01/111209111" TargetMode="External"/><Relationship Id="rId6" Type="http://schemas.openxmlformats.org/officeDocument/2006/relationships/hyperlink" Target="https://podminky.urs.cz/item/CS_URS_2022_01/162432511" TargetMode="External"/><Relationship Id="rId11" Type="http://schemas.openxmlformats.org/officeDocument/2006/relationships/hyperlink" Target="https://podminky.urs.cz/item/CS_URS_2022_01/181411121" TargetMode="External"/><Relationship Id="rId5" Type="http://schemas.openxmlformats.org/officeDocument/2006/relationships/hyperlink" Target="https://podminky.urs.cz/item/CS_URS_2022_01/131251100" TargetMode="External"/><Relationship Id="rId15" Type="http://schemas.openxmlformats.org/officeDocument/2006/relationships/hyperlink" Target="https://podminky.urs.cz/item/CS_URS_2022_01/997013655" TargetMode="External"/><Relationship Id="rId10" Type="http://schemas.openxmlformats.org/officeDocument/2006/relationships/hyperlink" Target="https://podminky.urs.cz/item/CS_URS_2022_01/181351003" TargetMode="External"/><Relationship Id="rId19" Type="http://schemas.openxmlformats.org/officeDocument/2006/relationships/hyperlink" Target="https://podminky.urs.cz/item/CS_URS_2022_01/997211612" TargetMode="External"/><Relationship Id="rId4" Type="http://schemas.openxmlformats.org/officeDocument/2006/relationships/hyperlink" Target="https://podminky.urs.cz/item/CS_URS_2022_01/121151103" TargetMode="External"/><Relationship Id="rId9" Type="http://schemas.openxmlformats.org/officeDocument/2006/relationships/hyperlink" Target="https://podminky.urs.cz/item/CS_URS_2022_01/174111311" TargetMode="External"/><Relationship Id="rId14" Type="http://schemas.openxmlformats.org/officeDocument/2006/relationships/hyperlink" Target="https://podminky.urs.cz/item/CS_URS_2022_01/963021112" TargetMode="External"/><Relationship Id="rId22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topLeftCell="A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33"/>
      <c r="AS2" s="333"/>
      <c r="AT2" s="333"/>
      <c r="AU2" s="333"/>
      <c r="AV2" s="333"/>
      <c r="AW2" s="333"/>
      <c r="AX2" s="333"/>
      <c r="AY2" s="333"/>
      <c r="AZ2" s="333"/>
      <c r="BA2" s="333"/>
      <c r="BB2" s="333"/>
      <c r="BC2" s="333"/>
      <c r="BD2" s="333"/>
      <c r="BE2" s="33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5" t="s">
        <v>14</v>
      </c>
      <c r="L5" s="356"/>
      <c r="M5" s="356"/>
      <c r="N5" s="356"/>
      <c r="O5" s="356"/>
      <c r="P5" s="356"/>
      <c r="Q5" s="356"/>
      <c r="R5" s="356"/>
      <c r="S5" s="356"/>
      <c r="T5" s="356"/>
      <c r="U5" s="356"/>
      <c r="V5" s="356"/>
      <c r="W5" s="356"/>
      <c r="X5" s="356"/>
      <c r="Y5" s="356"/>
      <c r="Z5" s="356"/>
      <c r="AA5" s="356"/>
      <c r="AB5" s="356"/>
      <c r="AC5" s="356"/>
      <c r="AD5" s="356"/>
      <c r="AE5" s="356"/>
      <c r="AF5" s="356"/>
      <c r="AG5" s="356"/>
      <c r="AH5" s="356"/>
      <c r="AI5" s="356"/>
      <c r="AJ5" s="356"/>
      <c r="AK5" s="356"/>
      <c r="AL5" s="356"/>
      <c r="AM5" s="356"/>
      <c r="AN5" s="356"/>
      <c r="AO5" s="356"/>
      <c r="AP5" s="23"/>
      <c r="AQ5" s="23"/>
      <c r="AR5" s="21"/>
      <c r="BE5" s="35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57" t="s">
        <v>17</v>
      </c>
      <c r="L6" s="356"/>
      <c r="M6" s="356"/>
      <c r="N6" s="356"/>
      <c r="O6" s="356"/>
      <c r="P6" s="356"/>
      <c r="Q6" s="356"/>
      <c r="R6" s="356"/>
      <c r="S6" s="356"/>
      <c r="T6" s="356"/>
      <c r="U6" s="356"/>
      <c r="V6" s="356"/>
      <c r="W6" s="356"/>
      <c r="X6" s="356"/>
      <c r="Y6" s="356"/>
      <c r="Z6" s="356"/>
      <c r="AA6" s="356"/>
      <c r="AB6" s="356"/>
      <c r="AC6" s="356"/>
      <c r="AD6" s="356"/>
      <c r="AE6" s="356"/>
      <c r="AF6" s="356"/>
      <c r="AG6" s="356"/>
      <c r="AH6" s="356"/>
      <c r="AI6" s="356"/>
      <c r="AJ6" s="356"/>
      <c r="AK6" s="356"/>
      <c r="AL6" s="356"/>
      <c r="AM6" s="356"/>
      <c r="AN6" s="356"/>
      <c r="AO6" s="356"/>
      <c r="AP6" s="23"/>
      <c r="AQ6" s="23"/>
      <c r="AR6" s="21"/>
      <c r="BE6" s="35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53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53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53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5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5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53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53"/>
      <c r="BS13" s="18" t="s">
        <v>6</v>
      </c>
    </row>
    <row r="14" spans="1:74" ht="12.75">
      <c r="B14" s="22"/>
      <c r="C14" s="23"/>
      <c r="D14" s="23"/>
      <c r="E14" s="358" t="s">
        <v>32</v>
      </c>
      <c r="F14" s="359"/>
      <c r="G14" s="359"/>
      <c r="H14" s="359"/>
      <c r="I14" s="359"/>
      <c r="J14" s="359"/>
      <c r="K14" s="359"/>
      <c r="L14" s="359"/>
      <c r="M14" s="359"/>
      <c r="N14" s="359"/>
      <c r="O14" s="359"/>
      <c r="P14" s="359"/>
      <c r="Q14" s="359"/>
      <c r="R14" s="359"/>
      <c r="S14" s="359"/>
      <c r="T14" s="359"/>
      <c r="U14" s="359"/>
      <c r="V14" s="359"/>
      <c r="W14" s="359"/>
      <c r="X14" s="359"/>
      <c r="Y14" s="359"/>
      <c r="Z14" s="359"/>
      <c r="AA14" s="359"/>
      <c r="AB14" s="359"/>
      <c r="AC14" s="359"/>
      <c r="AD14" s="359"/>
      <c r="AE14" s="359"/>
      <c r="AF14" s="359"/>
      <c r="AG14" s="359"/>
      <c r="AH14" s="359"/>
      <c r="AI14" s="359"/>
      <c r="AJ14" s="359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5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53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5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53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53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5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53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53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53"/>
    </row>
    <row r="23" spans="1:71" s="1" customFormat="1" ht="47.25" customHeight="1">
      <c r="B23" s="22"/>
      <c r="C23" s="23"/>
      <c r="D23" s="23"/>
      <c r="E23" s="360" t="s">
        <v>38</v>
      </c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360"/>
      <c r="Z23" s="360"/>
      <c r="AA23" s="360"/>
      <c r="AB23" s="360"/>
      <c r="AC23" s="360"/>
      <c r="AD23" s="360"/>
      <c r="AE23" s="360"/>
      <c r="AF23" s="360"/>
      <c r="AG23" s="360"/>
      <c r="AH23" s="360"/>
      <c r="AI23" s="360"/>
      <c r="AJ23" s="360"/>
      <c r="AK23" s="360"/>
      <c r="AL23" s="360"/>
      <c r="AM23" s="360"/>
      <c r="AN23" s="360"/>
      <c r="AO23" s="23"/>
      <c r="AP23" s="23"/>
      <c r="AQ23" s="23"/>
      <c r="AR23" s="21"/>
      <c r="BE23" s="35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53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53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1">
        <f>ROUND(AG54,2)</f>
        <v>0</v>
      </c>
      <c r="AL26" s="362"/>
      <c r="AM26" s="362"/>
      <c r="AN26" s="362"/>
      <c r="AO26" s="362"/>
      <c r="AP26" s="37"/>
      <c r="AQ26" s="37"/>
      <c r="AR26" s="40"/>
      <c r="BE26" s="353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53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3" t="s">
        <v>40</v>
      </c>
      <c r="M28" s="363"/>
      <c r="N28" s="363"/>
      <c r="O28" s="363"/>
      <c r="P28" s="363"/>
      <c r="Q28" s="37"/>
      <c r="R28" s="37"/>
      <c r="S28" s="37"/>
      <c r="T28" s="37"/>
      <c r="U28" s="37"/>
      <c r="V28" s="37"/>
      <c r="W28" s="363" t="s">
        <v>41</v>
      </c>
      <c r="X28" s="363"/>
      <c r="Y28" s="363"/>
      <c r="Z28" s="363"/>
      <c r="AA28" s="363"/>
      <c r="AB28" s="363"/>
      <c r="AC28" s="363"/>
      <c r="AD28" s="363"/>
      <c r="AE28" s="363"/>
      <c r="AF28" s="37"/>
      <c r="AG28" s="37"/>
      <c r="AH28" s="37"/>
      <c r="AI28" s="37"/>
      <c r="AJ28" s="37"/>
      <c r="AK28" s="363" t="s">
        <v>42</v>
      </c>
      <c r="AL28" s="363"/>
      <c r="AM28" s="363"/>
      <c r="AN28" s="363"/>
      <c r="AO28" s="363"/>
      <c r="AP28" s="37"/>
      <c r="AQ28" s="37"/>
      <c r="AR28" s="40"/>
      <c r="BE28" s="353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44">
        <v>0.21</v>
      </c>
      <c r="M29" s="343"/>
      <c r="N29" s="343"/>
      <c r="O29" s="343"/>
      <c r="P29" s="343"/>
      <c r="Q29" s="42"/>
      <c r="R29" s="42"/>
      <c r="S29" s="42"/>
      <c r="T29" s="42"/>
      <c r="U29" s="42"/>
      <c r="V29" s="42"/>
      <c r="W29" s="342">
        <f>ROUND(AZ54, 2)</f>
        <v>0</v>
      </c>
      <c r="X29" s="343"/>
      <c r="Y29" s="343"/>
      <c r="Z29" s="343"/>
      <c r="AA29" s="343"/>
      <c r="AB29" s="343"/>
      <c r="AC29" s="343"/>
      <c r="AD29" s="343"/>
      <c r="AE29" s="343"/>
      <c r="AF29" s="42"/>
      <c r="AG29" s="42"/>
      <c r="AH29" s="42"/>
      <c r="AI29" s="42"/>
      <c r="AJ29" s="42"/>
      <c r="AK29" s="342">
        <f>ROUND(AV54, 2)</f>
        <v>0</v>
      </c>
      <c r="AL29" s="343"/>
      <c r="AM29" s="343"/>
      <c r="AN29" s="343"/>
      <c r="AO29" s="343"/>
      <c r="AP29" s="42"/>
      <c r="AQ29" s="42"/>
      <c r="AR29" s="43"/>
      <c r="BE29" s="354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44">
        <v>0.15</v>
      </c>
      <c r="M30" s="343"/>
      <c r="N30" s="343"/>
      <c r="O30" s="343"/>
      <c r="P30" s="343"/>
      <c r="Q30" s="42"/>
      <c r="R30" s="42"/>
      <c r="S30" s="42"/>
      <c r="T30" s="42"/>
      <c r="U30" s="42"/>
      <c r="V30" s="42"/>
      <c r="W30" s="342">
        <f>ROUND(BA54, 2)</f>
        <v>0</v>
      </c>
      <c r="X30" s="343"/>
      <c r="Y30" s="343"/>
      <c r="Z30" s="343"/>
      <c r="AA30" s="343"/>
      <c r="AB30" s="343"/>
      <c r="AC30" s="343"/>
      <c r="AD30" s="343"/>
      <c r="AE30" s="343"/>
      <c r="AF30" s="42"/>
      <c r="AG30" s="42"/>
      <c r="AH30" s="42"/>
      <c r="AI30" s="42"/>
      <c r="AJ30" s="42"/>
      <c r="AK30" s="342">
        <f>ROUND(AW54, 2)</f>
        <v>0</v>
      </c>
      <c r="AL30" s="343"/>
      <c r="AM30" s="343"/>
      <c r="AN30" s="343"/>
      <c r="AO30" s="343"/>
      <c r="AP30" s="42"/>
      <c r="AQ30" s="42"/>
      <c r="AR30" s="43"/>
      <c r="BE30" s="354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44">
        <v>0.21</v>
      </c>
      <c r="M31" s="343"/>
      <c r="N31" s="343"/>
      <c r="O31" s="343"/>
      <c r="P31" s="343"/>
      <c r="Q31" s="42"/>
      <c r="R31" s="42"/>
      <c r="S31" s="42"/>
      <c r="T31" s="42"/>
      <c r="U31" s="42"/>
      <c r="V31" s="42"/>
      <c r="W31" s="342">
        <f>ROUND(BB54, 2)</f>
        <v>0</v>
      </c>
      <c r="X31" s="343"/>
      <c r="Y31" s="343"/>
      <c r="Z31" s="343"/>
      <c r="AA31" s="343"/>
      <c r="AB31" s="343"/>
      <c r="AC31" s="343"/>
      <c r="AD31" s="343"/>
      <c r="AE31" s="343"/>
      <c r="AF31" s="42"/>
      <c r="AG31" s="42"/>
      <c r="AH31" s="42"/>
      <c r="AI31" s="42"/>
      <c r="AJ31" s="42"/>
      <c r="AK31" s="342">
        <v>0</v>
      </c>
      <c r="AL31" s="343"/>
      <c r="AM31" s="343"/>
      <c r="AN31" s="343"/>
      <c r="AO31" s="343"/>
      <c r="AP31" s="42"/>
      <c r="AQ31" s="42"/>
      <c r="AR31" s="43"/>
      <c r="BE31" s="354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44">
        <v>0.15</v>
      </c>
      <c r="M32" s="343"/>
      <c r="N32" s="343"/>
      <c r="O32" s="343"/>
      <c r="P32" s="343"/>
      <c r="Q32" s="42"/>
      <c r="R32" s="42"/>
      <c r="S32" s="42"/>
      <c r="T32" s="42"/>
      <c r="U32" s="42"/>
      <c r="V32" s="42"/>
      <c r="W32" s="342">
        <f>ROUND(BC54, 2)</f>
        <v>0</v>
      </c>
      <c r="X32" s="343"/>
      <c r="Y32" s="343"/>
      <c r="Z32" s="343"/>
      <c r="AA32" s="343"/>
      <c r="AB32" s="343"/>
      <c r="AC32" s="343"/>
      <c r="AD32" s="343"/>
      <c r="AE32" s="343"/>
      <c r="AF32" s="42"/>
      <c r="AG32" s="42"/>
      <c r="AH32" s="42"/>
      <c r="AI32" s="42"/>
      <c r="AJ32" s="42"/>
      <c r="AK32" s="342">
        <v>0</v>
      </c>
      <c r="AL32" s="343"/>
      <c r="AM32" s="343"/>
      <c r="AN32" s="343"/>
      <c r="AO32" s="343"/>
      <c r="AP32" s="42"/>
      <c r="AQ32" s="42"/>
      <c r="AR32" s="43"/>
      <c r="BE32" s="354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44">
        <v>0</v>
      </c>
      <c r="M33" s="343"/>
      <c r="N33" s="343"/>
      <c r="O33" s="343"/>
      <c r="P33" s="343"/>
      <c r="Q33" s="42"/>
      <c r="R33" s="42"/>
      <c r="S33" s="42"/>
      <c r="T33" s="42"/>
      <c r="U33" s="42"/>
      <c r="V33" s="42"/>
      <c r="W33" s="342">
        <f>ROUND(BD54, 2)</f>
        <v>0</v>
      </c>
      <c r="X33" s="343"/>
      <c r="Y33" s="343"/>
      <c r="Z33" s="343"/>
      <c r="AA33" s="343"/>
      <c r="AB33" s="343"/>
      <c r="AC33" s="343"/>
      <c r="AD33" s="343"/>
      <c r="AE33" s="343"/>
      <c r="AF33" s="42"/>
      <c r="AG33" s="42"/>
      <c r="AH33" s="42"/>
      <c r="AI33" s="42"/>
      <c r="AJ33" s="42"/>
      <c r="AK33" s="342">
        <v>0</v>
      </c>
      <c r="AL33" s="343"/>
      <c r="AM33" s="343"/>
      <c r="AN33" s="343"/>
      <c r="AO33" s="34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48" t="s">
        <v>51</v>
      </c>
      <c r="Y35" s="346"/>
      <c r="Z35" s="346"/>
      <c r="AA35" s="346"/>
      <c r="AB35" s="346"/>
      <c r="AC35" s="46"/>
      <c r="AD35" s="46"/>
      <c r="AE35" s="46"/>
      <c r="AF35" s="46"/>
      <c r="AG35" s="46"/>
      <c r="AH35" s="46"/>
      <c r="AI35" s="46"/>
      <c r="AJ35" s="46"/>
      <c r="AK35" s="345">
        <f>SUM(AK26:AK33)</f>
        <v>0</v>
      </c>
      <c r="AL35" s="346"/>
      <c r="AM35" s="346"/>
      <c r="AN35" s="346"/>
      <c r="AO35" s="34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635190020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9" t="str">
        <f>K6</f>
        <v>Oprava propustků na trati Frýdek Místek - Český Těšín</v>
      </c>
      <c r="M45" s="350"/>
      <c r="N45" s="350"/>
      <c r="O45" s="350"/>
      <c r="P45" s="350"/>
      <c r="Q45" s="350"/>
      <c r="R45" s="350"/>
      <c r="S45" s="350"/>
      <c r="T45" s="350"/>
      <c r="U45" s="350"/>
      <c r="V45" s="350"/>
      <c r="W45" s="350"/>
      <c r="X45" s="350"/>
      <c r="Y45" s="350"/>
      <c r="Z45" s="350"/>
      <c r="AA45" s="350"/>
      <c r="AB45" s="350"/>
      <c r="AC45" s="350"/>
      <c r="AD45" s="350"/>
      <c r="AE45" s="350"/>
      <c r="AF45" s="350"/>
      <c r="AG45" s="350"/>
      <c r="AH45" s="350"/>
      <c r="AI45" s="350"/>
      <c r="AJ45" s="350"/>
      <c r="AK45" s="350"/>
      <c r="AL45" s="350"/>
      <c r="AM45" s="350"/>
      <c r="AN45" s="350"/>
      <c r="AO45" s="350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TU 2531 Frýdek Místek - Český Těšín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28" t="str">
        <f>IF(AN8= "","",AN8)</f>
        <v>21. 3. 2022</v>
      </c>
      <c r="AN47" s="32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SŽ, s.o. OŘ Ostrava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29" t="str">
        <f>IF(E17="","",E17)</f>
        <v xml:space="preserve"> </v>
      </c>
      <c r="AN49" s="330"/>
      <c r="AO49" s="330"/>
      <c r="AP49" s="330"/>
      <c r="AQ49" s="37"/>
      <c r="AR49" s="40"/>
      <c r="AS49" s="335" t="s">
        <v>53</v>
      </c>
      <c r="AT49" s="336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29" t="str">
        <f>IF(E20="","",E20)</f>
        <v xml:space="preserve"> </v>
      </c>
      <c r="AN50" s="330"/>
      <c r="AO50" s="330"/>
      <c r="AP50" s="330"/>
      <c r="AQ50" s="37"/>
      <c r="AR50" s="40"/>
      <c r="AS50" s="337"/>
      <c r="AT50" s="338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9"/>
      <c r="AT51" s="340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65" t="s">
        <v>54</v>
      </c>
      <c r="D52" s="332"/>
      <c r="E52" s="332"/>
      <c r="F52" s="332"/>
      <c r="G52" s="332"/>
      <c r="H52" s="67"/>
      <c r="I52" s="331" t="s">
        <v>55</v>
      </c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4" t="s">
        <v>56</v>
      </c>
      <c r="AH52" s="332"/>
      <c r="AI52" s="332"/>
      <c r="AJ52" s="332"/>
      <c r="AK52" s="332"/>
      <c r="AL52" s="332"/>
      <c r="AM52" s="332"/>
      <c r="AN52" s="331" t="s">
        <v>57</v>
      </c>
      <c r="AO52" s="332"/>
      <c r="AP52" s="332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1">
        <f>ROUND(SUM(AG55:AG64),2)</f>
        <v>0</v>
      </c>
      <c r="AH54" s="351"/>
      <c r="AI54" s="351"/>
      <c r="AJ54" s="351"/>
      <c r="AK54" s="351"/>
      <c r="AL54" s="351"/>
      <c r="AM54" s="351"/>
      <c r="AN54" s="341">
        <f t="shared" ref="AN54:AN64" si="0">SUM(AG54,AT54)</f>
        <v>0</v>
      </c>
      <c r="AO54" s="341"/>
      <c r="AP54" s="341"/>
      <c r="AQ54" s="79" t="s">
        <v>19</v>
      </c>
      <c r="AR54" s="80"/>
      <c r="AS54" s="81">
        <f>ROUND(SUM(AS55:AS64),2)</f>
        <v>0</v>
      </c>
      <c r="AT54" s="82">
        <f t="shared" ref="AT54:AT64" si="1">ROUND(SUM(AV54:AW54),2)</f>
        <v>0</v>
      </c>
      <c r="AU54" s="83">
        <f>ROUND(SUM(AU55:AU64),5)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ROUND(SUM(AZ55:AZ64),2)</f>
        <v>0</v>
      </c>
      <c r="BA54" s="82">
        <f>ROUND(SUM(BA55:BA64),2)</f>
        <v>0</v>
      </c>
      <c r="BB54" s="82">
        <f>ROUND(SUM(BB55:BB64),2)</f>
        <v>0</v>
      </c>
      <c r="BC54" s="82">
        <f>ROUND(SUM(BC55:BC64),2)</f>
        <v>0</v>
      </c>
      <c r="BD54" s="84">
        <f>ROUND(SUM(BD55:BD64),2)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24.75" customHeight="1">
      <c r="A55" s="87" t="s">
        <v>77</v>
      </c>
      <c r="B55" s="88"/>
      <c r="C55" s="89"/>
      <c r="D55" s="364" t="s">
        <v>78</v>
      </c>
      <c r="E55" s="364"/>
      <c r="F55" s="364"/>
      <c r="G55" s="364"/>
      <c r="H55" s="364"/>
      <c r="I55" s="90"/>
      <c r="J55" s="364" t="s">
        <v>79</v>
      </c>
      <c r="K55" s="364"/>
      <c r="L55" s="364"/>
      <c r="M55" s="364"/>
      <c r="N55" s="364"/>
      <c r="O55" s="364"/>
      <c r="P55" s="364"/>
      <c r="Q55" s="364"/>
      <c r="R55" s="364"/>
      <c r="S55" s="364"/>
      <c r="T55" s="364"/>
      <c r="U55" s="364"/>
      <c r="V55" s="364"/>
      <c r="W55" s="364"/>
      <c r="X55" s="364"/>
      <c r="Y55" s="364"/>
      <c r="Z55" s="364"/>
      <c r="AA55" s="364"/>
      <c r="AB55" s="364"/>
      <c r="AC55" s="364"/>
      <c r="AD55" s="364"/>
      <c r="AE55" s="364"/>
      <c r="AF55" s="364"/>
      <c r="AG55" s="326">
        <f>'SO 01.1 - PROPUSTEK KM 11...'!J30</f>
        <v>0</v>
      </c>
      <c r="AH55" s="327"/>
      <c r="AI55" s="327"/>
      <c r="AJ55" s="327"/>
      <c r="AK55" s="327"/>
      <c r="AL55" s="327"/>
      <c r="AM55" s="327"/>
      <c r="AN55" s="326">
        <f t="shared" si="0"/>
        <v>0</v>
      </c>
      <c r="AO55" s="327"/>
      <c r="AP55" s="327"/>
      <c r="AQ55" s="91" t="s">
        <v>80</v>
      </c>
      <c r="AR55" s="92"/>
      <c r="AS55" s="93">
        <v>0</v>
      </c>
      <c r="AT55" s="94">
        <f t="shared" si="1"/>
        <v>0</v>
      </c>
      <c r="AU55" s="95">
        <f>'SO 01.1 - PROPUSTEK KM 11...'!P91</f>
        <v>0</v>
      </c>
      <c r="AV55" s="94">
        <f>'SO 01.1 - PROPUSTEK KM 11...'!J33</f>
        <v>0</v>
      </c>
      <c r="AW55" s="94">
        <f>'SO 01.1 - PROPUSTEK KM 11...'!J34</f>
        <v>0</v>
      </c>
      <c r="AX55" s="94">
        <f>'SO 01.1 - PROPUSTEK KM 11...'!J35</f>
        <v>0</v>
      </c>
      <c r="AY55" s="94">
        <f>'SO 01.1 - PROPUSTEK KM 11...'!J36</f>
        <v>0</v>
      </c>
      <c r="AZ55" s="94">
        <f>'SO 01.1 - PROPUSTEK KM 11...'!F33</f>
        <v>0</v>
      </c>
      <c r="BA55" s="94">
        <f>'SO 01.1 - PROPUSTEK KM 11...'!F34</f>
        <v>0</v>
      </c>
      <c r="BB55" s="94">
        <f>'SO 01.1 - PROPUSTEK KM 11...'!F35</f>
        <v>0</v>
      </c>
      <c r="BC55" s="94">
        <f>'SO 01.1 - PROPUSTEK KM 11...'!F36</f>
        <v>0</v>
      </c>
      <c r="BD55" s="96">
        <f>'SO 01.1 - PROPUSTEK KM 11...'!F37</f>
        <v>0</v>
      </c>
      <c r="BT55" s="97" t="s">
        <v>81</v>
      </c>
      <c r="BV55" s="97" t="s">
        <v>75</v>
      </c>
      <c r="BW55" s="97" t="s">
        <v>82</v>
      </c>
      <c r="BX55" s="97" t="s">
        <v>5</v>
      </c>
      <c r="CL55" s="97" t="s">
        <v>19</v>
      </c>
      <c r="CM55" s="97" t="s">
        <v>83</v>
      </c>
    </row>
    <row r="56" spans="1:91" s="7" customFormat="1" ht="24.75" customHeight="1">
      <c r="A56" s="87" t="s">
        <v>77</v>
      </c>
      <c r="B56" s="88"/>
      <c r="C56" s="89"/>
      <c r="D56" s="364" t="s">
        <v>84</v>
      </c>
      <c r="E56" s="364"/>
      <c r="F56" s="364"/>
      <c r="G56" s="364"/>
      <c r="H56" s="364"/>
      <c r="I56" s="90"/>
      <c r="J56" s="364" t="s">
        <v>85</v>
      </c>
      <c r="K56" s="364"/>
      <c r="L56" s="364"/>
      <c r="M56" s="364"/>
      <c r="N56" s="364"/>
      <c r="O56" s="364"/>
      <c r="P56" s="364"/>
      <c r="Q56" s="364"/>
      <c r="R56" s="364"/>
      <c r="S56" s="364"/>
      <c r="T56" s="364"/>
      <c r="U56" s="364"/>
      <c r="V56" s="364"/>
      <c r="W56" s="364"/>
      <c r="X56" s="364"/>
      <c r="Y56" s="364"/>
      <c r="Z56" s="364"/>
      <c r="AA56" s="364"/>
      <c r="AB56" s="364"/>
      <c r="AC56" s="364"/>
      <c r="AD56" s="364"/>
      <c r="AE56" s="364"/>
      <c r="AF56" s="364"/>
      <c r="AG56" s="326">
        <f>'SO 01.2 - PROPUSTEK KM 11...'!J30</f>
        <v>0</v>
      </c>
      <c r="AH56" s="327"/>
      <c r="AI56" s="327"/>
      <c r="AJ56" s="327"/>
      <c r="AK56" s="327"/>
      <c r="AL56" s="327"/>
      <c r="AM56" s="327"/>
      <c r="AN56" s="326">
        <f t="shared" si="0"/>
        <v>0</v>
      </c>
      <c r="AO56" s="327"/>
      <c r="AP56" s="327"/>
      <c r="AQ56" s="91" t="s">
        <v>80</v>
      </c>
      <c r="AR56" s="92"/>
      <c r="AS56" s="93">
        <v>0</v>
      </c>
      <c r="AT56" s="94">
        <f t="shared" si="1"/>
        <v>0</v>
      </c>
      <c r="AU56" s="95">
        <f>'SO 01.2 - PROPUSTEK KM 11...'!P82</f>
        <v>0</v>
      </c>
      <c r="AV56" s="94">
        <f>'SO 01.2 - PROPUSTEK KM 11...'!J33</f>
        <v>0</v>
      </c>
      <c r="AW56" s="94">
        <f>'SO 01.2 - PROPUSTEK KM 11...'!J34</f>
        <v>0</v>
      </c>
      <c r="AX56" s="94">
        <f>'SO 01.2 - PROPUSTEK KM 11...'!J35</f>
        <v>0</v>
      </c>
      <c r="AY56" s="94">
        <f>'SO 01.2 - PROPUSTEK KM 11...'!J36</f>
        <v>0</v>
      </c>
      <c r="AZ56" s="94">
        <f>'SO 01.2 - PROPUSTEK KM 11...'!F33</f>
        <v>0</v>
      </c>
      <c r="BA56" s="94">
        <f>'SO 01.2 - PROPUSTEK KM 11...'!F34</f>
        <v>0</v>
      </c>
      <c r="BB56" s="94">
        <f>'SO 01.2 - PROPUSTEK KM 11...'!F35</f>
        <v>0</v>
      </c>
      <c r="BC56" s="94">
        <f>'SO 01.2 - PROPUSTEK KM 11...'!F36</f>
        <v>0</v>
      </c>
      <c r="BD56" s="96">
        <f>'SO 01.2 - PROPUSTEK KM 11...'!F37</f>
        <v>0</v>
      </c>
      <c r="BT56" s="97" t="s">
        <v>81</v>
      </c>
      <c r="BV56" s="97" t="s">
        <v>75</v>
      </c>
      <c r="BW56" s="97" t="s">
        <v>86</v>
      </c>
      <c r="BX56" s="97" t="s">
        <v>5</v>
      </c>
      <c r="CL56" s="97" t="s">
        <v>19</v>
      </c>
      <c r="CM56" s="97" t="s">
        <v>83</v>
      </c>
    </row>
    <row r="57" spans="1:91" s="7" customFormat="1" ht="24.75" customHeight="1">
      <c r="A57" s="87" t="s">
        <v>77</v>
      </c>
      <c r="B57" s="88"/>
      <c r="C57" s="89"/>
      <c r="D57" s="364" t="s">
        <v>87</v>
      </c>
      <c r="E57" s="364"/>
      <c r="F57" s="364"/>
      <c r="G57" s="364"/>
      <c r="H57" s="364"/>
      <c r="I57" s="90"/>
      <c r="J57" s="364" t="s">
        <v>88</v>
      </c>
      <c r="K57" s="364"/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26">
        <f>'SO 02.1 - PROPUSTEK KM 11...'!J30</f>
        <v>0</v>
      </c>
      <c r="AH57" s="327"/>
      <c r="AI57" s="327"/>
      <c r="AJ57" s="327"/>
      <c r="AK57" s="327"/>
      <c r="AL57" s="327"/>
      <c r="AM57" s="327"/>
      <c r="AN57" s="326">
        <f t="shared" si="0"/>
        <v>0</v>
      </c>
      <c r="AO57" s="327"/>
      <c r="AP57" s="327"/>
      <c r="AQ57" s="91" t="s">
        <v>80</v>
      </c>
      <c r="AR57" s="92"/>
      <c r="AS57" s="93">
        <v>0</v>
      </c>
      <c r="AT57" s="94">
        <f t="shared" si="1"/>
        <v>0</v>
      </c>
      <c r="AU57" s="95">
        <f>'SO 02.1 - PROPUSTEK KM 11...'!P91</f>
        <v>0</v>
      </c>
      <c r="AV57" s="94">
        <f>'SO 02.1 - PROPUSTEK KM 11...'!J33</f>
        <v>0</v>
      </c>
      <c r="AW57" s="94">
        <f>'SO 02.1 - PROPUSTEK KM 11...'!J34</f>
        <v>0</v>
      </c>
      <c r="AX57" s="94">
        <f>'SO 02.1 - PROPUSTEK KM 11...'!J35</f>
        <v>0</v>
      </c>
      <c r="AY57" s="94">
        <f>'SO 02.1 - PROPUSTEK KM 11...'!J36</f>
        <v>0</v>
      </c>
      <c r="AZ57" s="94">
        <f>'SO 02.1 - PROPUSTEK KM 11...'!F33</f>
        <v>0</v>
      </c>
      <c r="BA57" s="94">
        <f>'SO 02.1 - PROPUSTEK KM 11...'!F34</f>
        <v>0</v>
      </c>
      <c r="BB57" s="94">
        <f>'SO 02.1 - PROPUSTEK KM 11...'!F35</f>
        <v>0</v>
      </c>
      <c r="BC57" s="94">
        <f>'SO 02.1 - PROPUSTEK KM 11...'!F36</f>
        <v>0</v>
      </c>
      <c r="BD57" s="96">
        <f>'SO 02.1 - PROPUSTEK KM 11...'!F37</f>
        <v>0</v>
      </c>
      <c r="BT57" s="97" t="s">
        <v>81</v>
      </c>
      <c r="BV57" s="97" t="s">
        <v>75</v>
      </c>
      <c r="BW57" s="97" t="s">
        <v>89</v>
      </c>
      <c r="BX57" s="97" t="s">
        <v>5</v>
      </c>
      <c r="CL57" s="97" t="s">
        <v>19</v>
      </c>
      <c r="CM57" s="97" t="s">
        <v>83</v>
      </c>
    </row>
    <row r="58" spans="1:91" s="7" customFormat="1" ht="24.75" customHeight="1">
      <c r="A58" s="87" t="s">
        <v>77</v>
      </c>
      <c r="B58" s="88"/>
      <c r="C58" s="89"/>
      <c r="D58" s="364" t="s">
        <v>90</v>
      </c>
      <c r="E58" s="364"/>
      <c r="F58" s="364"/>
      <c r="G58" s="364"/>
      <c r="H58" s="364"/>
      <c r="I58" s="90"/>
      <c r="J58" s="364" t="s">
        <v>91</v>
      </c>
      <c r="K58" s="364"/>
      <c r="L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  <c r="W58" s="364"/>
      <c r="X58" s="364"/>
      <c r="Y58" s="364"/>
      <c r="Z58" s="364"/>
      <c r="AA58" s="364"/>
      <c r="AB58" s="364"/>
      <c r="AC58" s="364"/>
      <c r="AD58" s="364"/>
      <c r="AE58" s="364"/>
      <c r="AF58" s="364"/>
      <c r="AG58" s="326">
        <f>'SO 02.2 - PROPUSTEK KM 11...'!J30</f>
        <v>0</v>
      </c>
      <c r="AH58" s="327"/>
      <c r="AI58" s="327"/>
      <c r="AJ58" s="327"/>
      <c r="AK58" s="327"/>
      <c r="AL58" s="327"/>
      <c r="AM58" s="327"/>
      <c r="AN58" s="326">
        <f t="shared" si="0"/>
        <v>0</v>
      </c>
      <c r="AO58" s="327"/>
      <c r="AP58" s="327"/>
      <c r="AQ58" s="91" t="s">
        <v>80</v>
      </c>
      <c r="AR58" s="92"/>
      <c r="AS58" s="93">
        <v>0</v>
      </c>
      <c r="AT58" s="94">
        <f t="shared" si="1"/>
        <v>0</v>
      </c>
      <c r="AU58" s="95">
        <f>'SO 02.2 - PROPUSTEK KM 11...'!P82</f>
        <v>0</v>
      </c>
      <c r="AV58" s="94">
        <f>'SO 02.2 - PROPUSTEK KM 11...'!J33</f>
        <v>0</v>
      </c>
      <c r="AW58" s="94">
        <f>'SO 02.2 - PROPUSTEK KM 11...'!J34</f>
        <v>0</v>
      </c>
      <c r="AX58" s="94">
        <f>'SO 02.2 - PROPUSTEK KM 11...'!J35</f>
        <v>0</v>
      </c>
      <c r="AY58" s="94">
        <f>'SO 02.2 - PROPUSTEK KM 11...'!J36</f>
        <v>0</v>
      </c>
      <c r="AZ58" s="94">
        <f>'SO 02.2 - PROPUSTEK KM 11...'!F33</f>
        <v>0</v>
      </c>
      <c r="BA58" s="94">
        <f>'SO 02.2 - PROPUSTEK KM 11...'!F34</f>
        <v>0</v>
      </c>
      <c r="BB58" s="94">
        <f>'SO 02.2 - PROPUSTEK KM 11...'!F35</f>
        <v>0</v>
      </c>
      <c r="BC58" s="94">
        <f>'SO 02.2 - PROPUSTEK KM 11...'!F36</f>
        <v>0</v>
      </c>
      <c r="BD58" s="96">
        <f>'SO 02.2 - PROPUSTEK KM 11...'!F37</f>
        <v>0</v>
      </c>
      <c r="BT58" s="97" t="s">
        <v>81</v>
      </c>
      <c r="BV58" s="97" t="s">
        <v>75</v>
      </c>
      <c r="BW58" s="97" t="s">
        <v>92</v>
      </c>
      <c r="BX58" s="97" t="s">
        <v>5</v>
      </c>
      <c r="CL58" s="97" t="s">
        <v>19</v>
      </c>
      <c r="CM58" s="97" t="s">
        <v>83</v>
      </c>
    </row>
    <row r="59" spans="1:91" s="7" customFormat="1" ht="24.75" customHeight="1">
      <c r="A59" s="87" t="s">
        <v>77</v>
      </c>
      <c r="B59" s="88"/>
      <c r="C59" s="89"/>
      <c r="D59" s="364" t="s">
        <v>93</v>
      </c>
      <c r="E59" s="364"/>
      <c r="F59" s="364"/>
      <c r="G59" s="364"/>
      <c r="H59" s="364"/>
      <c r="I59" s="90"/>
      <c r="J59" s="364" t="s">
        <v>94</v>
      </c>
      <c r="K59" s="364"/>
      <c r="L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  <c r="W59" s="364"/>
      <c r="X59" s="364"/>
      <c r="Y59" s="364"/>
      <c r="Z59" s="364"/>
      <c r="AA59" s="364"/>
      <c r="AB59" s="364"/>
      <c r="AC59" s="364"/>
      <c r="AD59" s="364"/>
      <c r="AE59" s="364"/>
      <c r="AF59" s="364"/>
      <c r="AG59" s="326">
        <f>'SO 02.3 - PROPUSTEK KM 11...'!J30</f>
        <v>0</v>
      </c>
      <c r="AH59" s="327"/>
      <c r="AI59" s="327"/>
      <c r="AJ59" s="327"/>
      <c r="AK59" s="327"/>
      <c r="AL59" s="327"/>
      <c r="AM59" s="327"/>
      <c r="AN59" s="326">
        <f t="shared" si="0"/>
        <v>0</v>
      </c>
      <c r="AO59" s="327"/>
      <c r="AP59" s="327"/>
      <c r="AQ59" s="91" t="s">
        <v>80</v>
      </c>
      <c r="AR59" s="92"/>
      <c r="AS59" s="93">
        <v>0</v>
      </c>
      <c r="AT59" s="94">
        <f t="shared" si="1"/>
        <v>0</v>
      </c>
      <c r="AU59" s="95">
        <f>'SO 02.3 - PROPUSTEK KM 11...'!P80</f>
        <v>0</v>
      </c>
      <c r="AV59" s="94">
        <f>'SO 02.3 - PROPUSTEK KM 11...'!J33</f>
        <v>0</v>
      </c>
      <c r="AW59" s="94">
        <f>'SO 02.3 - PROPUSTEK KM 11...'!J34</f>
        <v>0</v>
      </c>
      <c r="AX59" s="94">
        <f>'SO 02.3 - PROPUSTEK KM 11...'!J35</f>
        <v>0</v>
      </c>
      <c r="AY59" s="94">
        <f>'SO 02.3 - PROPUSTEK KM 11...'!J36</f>
        <v>0</v>
      </c>
      <c r="AZ59" s="94">
        <f>'SO 02.3 - PROPUSTEK KM 11...'!F33</f>
        <v>0</v>
      </c>
      <c r="BA59" s="94">
        <f>'SO 02.3 - PROPUSTEK KM 11...'!F34</f>
        <v>0</v>
      </c>
      <c r="BB59" s="94">
        <f>'SO 02.3 - PROPUSTEK KM 11...'!F35</f>
        <v>0</v>
      </c>
      <c r="BC59" s="94">
        <f>'SO 02.3 - PROPUSTEK KM 11...'!F36</f>
        <v>0</v>
      </c>
      <c r="BD59" s="96">
        <f>'SO 02.3 - PROPUSTEK KM 11...'!F37</f>
        <v>0</v>
      </c>
      <c r="BT59" s="97" t="s">
        <v>81</v>
      </c>
      <c r="BV59" s="97" t="s">
        <v>75</v>
      </c>
      <c r="BW59" s="97" t="s">
        <v>95</v>
      </c>
      <c r="BX59" s="97" t="s">
        <v>5</v>
      </c>
      <c r="CL59" s="97" t="s">
        <v>19</v>
      </c>
      <c r="CM59" s="97" t="s">
        <v>83</v>
      </c>
    </row>
    <row r="60" spans="1:91" s="7" customFormat="1" ht="24.75" customHeight="1">
      <c r="A60" s="87" t="s">
        <v>77</v>
      </c>
      <c r="B60" s="88"/>
      <c r="C60" s="89"/>
      <c r="D60" s="364" t="s">
        <v>96</v>
      </c>
      <c r="E60" s="364"/>
      <c r="F60" s="364"/>
      <c r="G60" s="364"/>
      <c r="H60" s="364"/>
      <c r="I60" s="90"/>
      <c r="J60" s="364" t="s">
        <v>97</v>
      </c>
      <c r="K60" s="364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4"/>
      <c r="AC60" s="364"/>
      <c r="AD60" s="364"/>
      <c r="AE60" s="364"/>
      <c r="AF60" s="364"/>
      <c r="AG60" s="326">
        <f>'SO 03.1 - PROPUSTEK KM 11...'!J30</f>
        <v>0</v>
      </c>
      <c r="AH60" s="327"/>
      <c r="AI60" s="327"/>
      <c r="AJ60" s="327"/>
      <c r="AK60" s="327"/>
      <c r="AL60" s="327"/>
      <c r="AM60" s="327"/>
      <c r="AN60" s="326">
        <f t="shared" si="0"/>
        <v>0</v>
      </c>
      <c r="AO60" s="327"/>
      <c r="AP60" s="327"/>
      <c r="AQ60" s="91" t="s">
        <v>80</v>
      </c>
      <c r="AR60" s="92"/>
      <c r="AS60" s="93">
        <v>0</v>
      </c>
      <c r="AT60" s="94">
        <f t="shared" si="1"/>
        <v>0</v>
      </c>
      <c r="AU60" s="95">
        <f>'SO 03.1 - PROPUSTEK KM 11...'!P84</f>
        <v>0</v>
      </c>
      <c r="AV60" s="94">
        <f>'SO 03.1 - PROPUSTEK KM 11...'!J33</f>
        <v>0</v>
      </c>
      <c r="AW60" s="94">
        <f>'SO 03.1 - PROPUSTEK KM 11...'!J34</f>
        <v>0</v>
      </c>
      <c r="AX60" s="94">
        <f>'SO 03.1 - PROPUSTEK KM 11...'!J35</f>
        <v>0</v>
      </c>
      <c r="AY60" s="94">
        <f>'SO 03.1 - PROPUSTEK KM 11...'!J36</f>
        <v>0</v>
      </c>
      <c r="AZ60" s="94">
        <f>'SO 03.1 - PROPUSTEK KM 11...'!F33</f>
        <v>0</v>
      </c>
      <c r="BA60" s="94">
        <f>'SO 03.1 - PROPUSTEK KM 11...'!F34</f>
        <v>0</v>
      </c>
      <c r="BB60" s="94">
        <f>'SO 03.1 - PROPUSTEK KM 11...'!F35</f>
        <v>0</v>
      </c>
      <c r="BC60" s="94">
        <f>'SO 03.1 - PROPUSTEK KM 11...'!F36</f>
        <v>0</v>
      </c>
      <c r="BD60" s="96">
        <f>'SO 03.1 - PROPUSTEK KM 11...'!F37</f>
        <v>0</v>
      </c>
      <c r="BT60" s="97" t="s">
        <v>81</v>
      </c>
      <c r="BV60" s="97" t="s">
        <v>75</v>
      </c>
      <c r="BW60" s="97" t="s">
        <v>98</v>
      </c>
      <c r="BX60" s="97" t="s">
        <v>5</v>
      </c>
      <c r="CL60" s="97" t="s">
        <v>19</v>
      </c>
      <c r="CM60" s="97" t="s">
        <v>83</v>
      </c>
    </row>
    <row r="61" spans="1:91" s="7" customFormat="1" ht="24.75" customHeight="1">
      <c r="A61" s="87" t="s">
        <v>77</v>
      </c>
      <c r="B61" s="88"/>
      <c r="C61" s="89"/>
      <c r="D61" s="364" t="s">
        <v>99</v>
      </c>
      <c r="E61" s="364"/>
      <c r="F61" s="364"/>
      <c r="G61" s="364"/>
      <c r="H61" s="364"/>
      <c r="I61" s="90"/>
      <c r="J61" s="364" t="s">
        <v>100</v>
      </c>
      <c r="K61" s="364"/>
      <c r="L61" s="364"/>
      <c r="M61" s="364"/>
      <c r="N61" s="364"/>
      <c r="O61" s="364"/>
      <c r="P61" s="364"/>
      <c r="Q61" s="364"/>
      <c r="R61" s="364"/>
      <c r="S61" s="364"/>
      <c r="T61" s="364"/>
      <c r="U61" s="364"/>
      <c r="V61" s="364"/>
      <c r="W61" s="364"/>
      <c r="X61" s="364"/>
      <c r="Y61" s="364"/>
      <c r="Z61" s="364"/>
      <c r="AA61" s="364"/>
      <c r="AB61" s="364"/>
      <c r="AC61" s="364"/>
      <c r="AD61" s="364"/>
      <c r="AE61" s="364"/>
      <c r="AF61" s="364"/>
      <c r="AG61" s="326">
        <f>'SO 03.2 - PROPUSTEK KM 11...'!J30</f>
        <v>0</v>
      </c>
      <c r="AH61" s="327"/>
      <c r="AI61" s="327"/>
      <c r="AJ61" s="327"/>
      <c r="AK61" s="327"/>
      <c r="AL61" s="327"/>
      <c r="AM61" s="327"/>
      <c r="AN61" s="326">
        <f t="shared" si="0"/>
        <v>0</v>
      </c>
      <c r="AO61" s="327"/>
      <c r="AP61" s="327"/>
      <c r="AQ61" s="91" t="s">
        <v>80</v>
      </c>
      <c r="AR61" s="92"/>
      <c r="AS61" s="93">
        <v>0</v>
      </c>
      <c r="AT61" s="94">
        <f t="shared" si="1"/>
        <v>0</v>
      </c>
      <c r="AU61" s="95">
        <f>'SO 03.2 - PROPUSTEK KM 11...'!P82</f>
        <v>0</v>
      </c>
      <c r="AV61" s="94">
        <f>'SO 03.2 - PROPUSTEK KM 11...'!J33</f>
        <v>0</v>
      </c>
      <c r="AW61" s="94">
        <f>'SO 03.2 - PROPUSTEK KM 11...'!J34</f>
        <v>0</v>
      </c>
      <c r="AX61" s="94">
        <f>'SO 03.2 - PROPUSTEK KM 11...'!J35</f>
        <v>0</v>
      </c>
      <c r="AY61" s="94">
        <f>'SO 03.2 - PROPUSTEK KM 11...'!J36</f>
        <v>0</v>
      </c>
      <c r="AZ61" s="94">
        <f>'SO 03.2 - PROPUSTEK KM 11...'!F33</f>
        <v>0</v>
      </c>
      <c r="BA61" s="94">
        <f>'SO 03.2 - PROPUSTEK KM 11...'!F34</f>
        <v>0</v>
      </c>
      <c r="BB61" s="94">
        <f>'SO 03.2 - PROPUSTEK KM 11...'!F35</f>
        <v>0</v>
      </c>
      <c r="BC61" s="94">
        <f>'SO 03.2 - PROPUSTEK KM 11...'!F36</f>
        <v>0</v>
      </c>
      <c r="BD61" s="96">
        <f>'SO 03.2 - PROPUSTEK KM 11...'!F37</f>
        <v>0</v>
      </c>
      <c r="BT61" s="97" t="s">
        <v>81</v>
      </c>
      <c r="BV61" s="97" t="s">
        <v>75</v>
      </c>
      <c r="BW61" s="97" t="s">
        <v>101</v>
      </c>
      <c r="BX61" s="97" t="s">
        <v>5</v>
      </c>
      <c r="CL61" s="97" t="s">
        <v>19</v>
      </c>
      <c r="CM61" s="97" t="s">
        <v>83</v>
      </c>
    </row>
    <row r="62" spans="1:91" s="7" customFormat="1" ht="24.75" customHeight="1">
      <c r="A62" s="87" t="s">
        <v>77</v>
      </c>
      <c r="B62" s="88"/>
      <c r="C62" s="89"/>
      <c r="D62" s="364" t="s">
        <v>102</v>
      </c>
      <c r="E62" s="364"/>
      <c r="F62" s="364"/>
      <c r="G62" s="364"/>
      <c r="H62" s="364"/>
      <c r="I62" s="90"/>
      <c r="J62" s="364" t="s">
        <v>103</v>
      </c>
      <c r="K62" s="364"/>
      <c r="L62" s="364"/>
      <c r="M62" s="364"/>
      <c r="N62" s="364"/>
      <c r="O62" s="364"/>
      <c r="P62" s="364"/>
      <c r="Q62" s="364"/>
      <c r="R62" s="364"/>
      <c r="S62" s="364"/>
      <c r="T62" s="364"/>
      <c r="U62" s="364"/>
      <c r="V62" s="364"/>
      <c r="W62" s="364"/>
      <c r="X62" s="364"/>
      <c r="Y62" s="364"/>
      <c r="Z62" s="364"/>
      <c r="AA62" s="364"/>
      <c r="AB62" s="364"/>
      <c r="AC62" s="364"/>
      <c r="AD62" s="364"/>
      <c r="AE62" s="364"/>
      <c r="AF62" s="364"/>
      <c r="AG62" s="326">
        <f>'SO 04.1 - PROPUSTEK KM 11...'!J30</f>
        <v>0</v>
      </c>
      <c r="AH62" s="327"/>
      <c r="AI62" s="327"/>
      <c r="AJ62" s="327"/>
      <c r="AK62" s="327"/>
      <c r="AL62" s="327"/>
      <c r="AM62" s="327"/>
      <c r="AN62" s="326">
        <f t="shared" si="0"/>
        <v>0</v>
      </c>
      <c r="AO62" s="327"/>
      <c r="AP62" s="327"/>
      <c r="AQ62" s="91" t="s">
        <v>80</v>
      </c>
      <c r="AR62" s="92"/>
      <c r="AS62" s="93">
        <v>0</v>
      </c>
      <c r="AT62" s="94">
        <f t="shared" si="1"/>
        <v>0</v>
      </c>
      <c r="AU62" s="95">
        <f>'SO 04.1 - PROPUSTEK KM 11...'!P84</f>
        <v>0</v>
      </c>
      <c r="AV62" s="94">
        <f>'SO 04.1 - PROPUSTEK KM 11...'!J33</f>
        <v>0</v>
      </c>
      <c r="AW62" s="94">
        <f>'SO 04.1 - PROPUSTEK KM 11...'!J34</f>
        <v>0</v>
      </c>
      <c r="AX62" s="94">
        <f>'SO 04.1 - PROPUSTEK KM 11...'!J35</f>
        <v>0</v>
      </c>
      <c r="AY62" s="94">
        <f>'SO 04.1 - PROPUSTEK KM 11...'!J36</f>
        <v>0</v>
      </c>
      <c r="AZ62" s="94">
        <f>'SO 04.1 - PROPUSTEK KM 11...'!F33</f>
        <v>0</v>
      </c>
      <c r="BA62" s="94">
        <f>'SO 04.1 - PROPUSTEK KM 11...'!F34</f>
        <v>0</v>
      </c>
      <c r="BB62" s="94">
        <f>'SO 04.1 - PROPUSTEK KM 11...'!F35</f>
        <v>0</v>
      </c>
      <c r="BC62" s="94">
        <f>'SO 04.1 - PROPUSTEK KM 11...'!F36</f>
        <v>0</v>
      </c>
      <c r="BD62" s="96">
        <f>'SO 04.1 - PROPUSTEK KM 11...'!F37</f>
        <v>0</v>
      </c>
      <c r="BT62" s="97" t="s">
        <v>81</v>
      </c>
      <c r="BV62" s="97" t="s">
        <v>75</v>
      </c>
      <c r="BW62" s="97" t="s">
        <v>104</v>
      </c>
      <c r="BX62" s="97" t="s">
        <v>5</v>
      </c>
      <c r="CL62" s="97" t="s">
        <v>19</v>
      </c>
      <c r="CM62" s="97" t="s">
        <v>83</v>
      </c>
    </row>
    <row r="63" spans="1:91" s="7" customFormat="1" ht="24.75" customHeight="1">
      <c r="A63" s="87" t="s">
        <v>77</v>
      </c>
      <c r="B63" s="88"/>
      <c r="C63" s="89"/>
      <c r="D63" s="364" t="s">
        <v>105</v>
      </c>
      <c r="E63" s="364"/>
      <c r="F63" s="364"/>
      <c r="G63" s="364"/>
      <c r="H63" s="364"/>
      <c r="I63" s="90"/>
      <c r="J63" s="364" t="s">
        <v>106</v>
      </c>
      <c r="K63" s="364"/>
      <c r="L63" s="364"/>
      <c r="M63" s="364"/>
      <c r="N63" s="364"/>
      <c r="O63" s="364"/>
      <c r="P63" s="364"/>
      <c r="Q63" s="364"/>
      <c r="R63" s="364"/>
      <c r="S63" s="364"/>
      <c r="T63" s="364"/>
      <c r="U63" s="364"/>
      <c r="V63" s="364"/>
      <c r="W63" s="364"/>
      <c r="X63" s="364"/>
      <c r="Y63" s="364"/>
      <c r="Z63" s="364"/>
      <c r="AA63" s="364"/>
      <c r="AB63" s="364"/>
      <c r="AC63" s="364"/>
      <c r="AD63" s="364"/>
      <c r="AE63" s="364"/>
      <c r="AF63" s="364"/>
      <c r="AG63" s="326">
        <f>'SO 04.2 - PROPUSTEK KM 11...'!J30</f>
        <v>0</v>
      </c>
      <c r="AH63" s="327"/>
      <c r="AI63" s="327"/>
      <c r="AJ63" s="327"/>
      <c r="AK63" s="327"/>
      <c r="AL63" s="327"/>
      <c r="AM63" s="327"/>
      <c r="AN63" s="326">
        <f t="shared" si="0"/>
        <v>0</v>
      </c>
      <c r="AO63" s="327"/>
      <c r="AP63" s="327"/>
      <c r="AQ63" s="91" t="s">
        <v>80</v>
      </c>
      <c r="AR63" s="92"/>
      <c r="AS63" s="93">
        <v>0</v>
      </c>
      <c r="AT63" s="94">
        <f t="shared" si="1"/>
        <v>0</v>
      </c>
      <c r="AU63" s="95">
        <f>'SO 04.2 - PROPUSTEK KM 11...'!P82</f>
        <v>0</v>
      </c>
      <c r="AV63" s="94">
        <f>'SO 04.2 - PROPUSTEK KM 11...'!J33</f>
        <v>0</v>
      </c>
      <c r="AW63" s="94">
        <f>'SO 04.2 - PROPUSTEK KM 11...'!J34</f>
        <v>0</v>
      </c>
      <c r="AX63" s="94">
        <f>'SO 04.2 - PROPUSTEK KM 11...'!J35</f>
        <v>0</v>
      </c>
      <c r="AY63" s="94">
        <f>'SO 04.2 - PROPUSTEK KM 11...'!J36</f>
        <v>0</v>
      </c>
      <c r="AZ63" s="94">
        <f>'SO 04.2 - PROPUSTEK KM 11...'!F33</f>
        <v>0</v>
      </c>
      <c r="BA63" s="94">
        <f>'SO 04.2 - PROPUSTEK KM 11...'!F34</f>
        <v>0</v>
      </c>
      <c r="BB63" s="94">
        <f>'SO 04.2 - PROPUSTEK KM 11...'!F35</f>
        <v>0</v>
      </c>
      <c r="BC63" s="94">
        <f>'SO 04.2 - PROPUSTEK KM 11...'!F36</f>
        <v>0</v>
      </c>
      <c r="BD63" s="96">
        <f>'SO 04.2 - PROPUSTEK KM 11...'!F37</f>
        <v>0</v>
      </c>
      <c r="BT63" s="97" t="s">
        <v>81</v>
      </c>
      <c r="BV63" s="97" t="s">
        <v>75</v>
      </c>
      <c r="BW63" s="97" t="s">
        <v>107</v>
      </c>
      <c r="BX63" s="97" t="s">
        <v>5</v>
      </c>
      <c r="CL63" s="97" t="s">
        <v>19</v>
      </c>
      <c r="CM63" s="97" t="s">
        <v>83</v>
      </c>
    </row>
    <row r="64" spans="1:91" s="7" customFormat="1" ht="16.5" customHeight="1">
      <c r="A64" s="87" t="s">
        <v>77</v>
      </c>
      <c r="B64" s="88"/>
      <c r="C64" s="89"/>
      <c r="D64" s="364" t="s">
        <v>108</v>
      </c>
      <c r="E64" s="364"/>
      <c r="F64" s="364"/>
      <c r="G64" s="364"/>
      <c r="H64" s="364"/>
      <c r="I64" s="90"/>
      <c r="J64" s="364" t="s">
        <v>109</v>
      </c>
      <c r="K64" s="364"/>
      <c r="L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  <c r="W64" s="364"/>
      <c r="X64" s="364"/>
      <c r="Y64" s="364"/>
      <c r="Z64" s="364"/>
      <c r="AA64" s="364"/>
      <c r="AB64" s="364"/>
      <c r="AC64" s="364"/>
      <c r="AD64" s="364"/>
      <c r="AE64" s="364"/>
      <c r="AF64" s="364"/>
      <c r="AG64" s="326">
        <f>'VRN - Vedlejší rozpočtové...'!J30</f>
        <v>0</v>
      </c>
      <c r="AH64" s="327"/>
      <c r="AI64" s="327"/>
      <c r="AJ64" s="327"/>
      <c r="AK64" s="327"/>
      <c r="AL64" s="327"/>
      <c r="AM64" s="327"/>
      <c r="AN64" s="326">
        <f t="shared" si="0"/>
        <v>0</v>
      </c>
      <c r="AO64" s="327"/>
      <c r="AP64" s="327"/>
      <c r="AQ64" s="91" t="s">
        <v>80</v>
      </c>
      <c r="AR64" s="92"/>
      <c r="AS64" s="98">
        <v>0</v>
      </c>
      <c r="AT64" s="99">
        <f t="shared" si="1"/>
        <v>0</v>
      </c>
      <c r="AU64" s="100">
        <f>'VRN - Vedlejší rozpočtové...'!P85</f>
        <v>0</v>
      </c>
      <c r="AV64" s="99">
        <f>'VRN - Vedlejší rozpočtové...'!J33</f>
        <v>0</v>
      </c>
      <c r="AW64" s="99">
        <f>'VRN - Vedlejší rozpočtové...'!J34</f>
        <v>0</v>
      </c>
      <c r="AX64" s="99">
        <f>'VRN - Vedlejší rozpočtové...'!J35</f>
        <v>0</v>
      </c>
      <c r="AY64" s="99">
        <f>'VRN - Vedlejší rozpočtové...'!J36</f>
        <v>0</v>
      </c>
      <c r="AZ64" s="99">
        <f>'VRN - Vedlejší rozpočtové...'!F33</f>
        <v>0</v>
      </c>
      <c r="BA64" s="99">
        <f>'VRN - Vedlejší rozpočtové...'!F34</f>
        <v>0</v>
      </c>
      <c r="BB64" s="99">
        <f>'VRN - Vedlejší rozpočtové...'!F35</f>
        <v>0</v>
      </c>
      <c r="BC64" s="99">
        <f>'VRN - Vedlejší rozpočtové...'!F36</f>
        <v>0</v>
      </c>
      <c r="BD64" s="101">
        <f>'VRN - Vedlejší rozpočtové...'!F37</f>
        <v>0</v>
      </c>
      <c r="BT64" s="97" t="s">
        <v>81</v>
      </c>
      <c r="BV64" s="97" t="s">
        <v>75</v>
      </c>
      <c r="BW64" s="97" t="s">
        <v>110</v>
      </c>
      <c r="BX64" s="97" t="s">
        <v>5</v>
      </c>
      <c r="CL64" s="97" t="s">
        <v>19</v>
      </c>
      <c r="CM64" s="97" t="s">
        <v>83</v>
      </c>
    </row>
    <row r="65" spans="1:57" s="2" customFormat="1" ht="30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40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0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</sheetData>
  <sheetProtection algorithmName="SHA-512" hashValue="0yrzD6rUEgLCLz680ySUgiuu1uph0PIcDVr+2M+liXhRcifpyR4af82z7lbmW9QDdEFIMLXcMX/0lE+kgzeAFw==" saltValue="WAP1srtX9xlo5N2Ux0gg+74qWKnzKoMcKd8uMzZyWPBsbQeso0QFEeeAYRTN1CT1TeN7n+eT/Lxr4PpIhJDF0g==" spinCount="100000" sheet="1" objects="1" scenarios="1" formatColumns="0" formatRows="0"/>
  <mergeCells count="78"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L28:P28"/>
    <mergeCell ref="W28:AE28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L33:P33"/>
    <mergeCell ref="W33:AE33"/>
    <mergeCell ref="AK35:AO35"/>
    <mergeCell ref="X35:AB35"/>
    <mergeCell ref="W30:AE30"/>
    <mergeCell ref="L31:P31"/>
    <mergeCell ref="W31:AE31"/>
    <mergeCell ref="AK31:AO31"/>
    <mergeCell ref="AK32:AO32"/>
    <mergeCell ref="L32:P32"/>
    <mergeCell ref="W32:AE32"/>
    <mergeCell ref="AK30:AO30"/>
    <mergeCell ref="L30:P30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N55:AP55"/>
    <mergeCell ref="AS49:AT51"/>
    <mergeCell ref="AN54:AP54"/>
    <mergeCell ref="AK33:AO33"/>
    <mergeCell ref="L45:AO45"/>
    <mergeCell ref="AG54:AM54"/>
    <mergeCell ref="BE5:BE32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</mergeCells>
  <hyperlinks>
    <hyperlink ref="A55" location="'SO 01.1 - PROPUSTEK KM 11...'!C2" display="/"/>
    <hyperlink ref="A56" location="'SO 01.2 - PROPUSTEK KM 11...'!C2" display="/"/>
    <hyperlink ref="A57" location="'SO 02.1 - PROPUSTEK KM 11...'!C2" display="/"/>
    <hyperlink ref="A58" location="'SO 02.2 - PROPUSTEK KM 11...'!C2" display="/"/>
    <hyperlink ref="A59" location="'SO 02.3 - PROPUSTEK KM 11...'!C2" display="/"/>
    <hyperlink ref="A60" location="'SO 03.1 - PROPUSTEK KM 11...'!C2" display="/"/>
    <hyperlink ref="A61" location="'SO 03.2 - PROPUSTEK KM 11...'!C2" display="/"/>
    <hyperlink ref="A62" location="'SO 04.1 - PROPUSTEK KM 11...'!C2" display="/"/>
    <hyperlink ref="A63" location="'SO 04.2 - PROPUSTEK KM 11...'!C2" display="/"/>
    <hyperlink ref="A64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topLeftCell="A149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107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71" t="s">
        <v>1312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ROUND((SUM(BE82:BE159)),  2)</f>
        <v>0</v>
      </c>
      <c r="G33" s="35"/>
      <c r="H33" s="35"/>
      <c r="I33" s="119">
        <v>0.21</v>
      </c>
      <c r="J33" s="118">
        <f>ROUND(((SUM(BE82:BE159))*I33),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ROUND((SUM(BF82:BF159)),  2)</f>
        <v>0</v>
      </c>
      <c r="G34" s="35"/>
      <c r="H34" s="35"/>
      <c r="I34" s="119">
        <v>0.15</v>
      </c>
      <c r="J34" s="118">
        <f>ROUND(((SUM(BF82:BF159))*I34),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ROUND((SUM(BG82:BG159)),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ROUND((SUM(BH82:BH159)),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ROUND((SUM(BI82:BI159)),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9" t="str">
        <f>E9</f>
        <v>SO 04.2 - PROPUSTEK KM 114,039 - ŽELEZNIČNÍ SVRŠEK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779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9" customFormat="1" ht="24.95" customHeight="1">
      <c r="B62" s="135"/>
      <c r="C62" s="136"/>
      <c r="D62" s="137" t="s">
        <v>780</v>
      </c>
      <c r="E62" s="138"/>
      <c r="F62" s="138"/>
      <c r="G62" s="138"/>
      <c r="H62" s="138"/>
      <c r="I62" s="138"/>
      <c r="J62" s="139">
        <f>J135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130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7" t="str">
        <f>E7</f>
        <v>Oprava propustků na trati Frýdek Místek - Český Těšín</v>
      </c>
      <c r="F72" s="368"/>
      <c r="G72" s="368"/>
      <c r="H72" s="368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112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30" customHeight="1">
      <c r="A74" s="35"/>
      <c r="B74" s="36"/>
      <c r="C74" s="37"/>
      <c r="D74" s="37"/>
      <c r="E74" s="349" t="str">
        <f>E9</f>
        <v>SO 04.2 - PROPUSTEK KM 114,039 - ŽELEZNIČNÍ SVRŠEK</v>
      </c>
      <c r="F74" s="366"/>
      <c r="G74" s="366"/>
      <c r="H74" s="366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TU 2531 Frýdek Místek - Český Těšín</v>
      </c>
      <c r="G76" s="37"/>
      <c r="H76" s="37"/>
      <c r="I76" s="30" t="s">
        <v>23</v>
      </c>
      <c r="J76" s="60" t="str">
        <f>IF(J12="","",J12)</f>
        <v>21. 3. 2022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25</v>
      </c>
      <c r="D78" s="37"/>
      <c r="E78" s="37"/>
      <c r="F78" s="28" t="str">
        <f>E15</f>
        <v>SŽ, s.o. OŘ Ostrava</v>
      </c>
      <c r="G78" s="37"/>
      <c r="H78" s="37"/>
      <c r="I78" s="30" t="s">
        <v>33</v>
      </c>
      <c r="J78" s="33" t="str">
        <f>E21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31</v>
      </c>
      <c r="D79" s="37"/>
      <c r="E79" s="37"/>
      <c r="F79" s="28" t="str">
        <f>IF(E18="","",E18)</f>
        <v>Vyplň údaj</v>
      </c>
      <c r="G79" s="37"/>
      <c r="H79" s="37"/>
      <c r="I79" s="30" t="s">
        <v>36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131</v>
      </c>
      <c r="D81" s="150" t="s">
        <v>58</v>
      </c>
      <c r="E81" s="150" t="s">
        <v>54</v>
      </c>
      <c r="F81" s="150" t="s">
        <v>55</v>
      </c>
      <c r="G81" s="150" t="s">
        <v>132</v>
      </c>
      <c r="H81" s="150" t="s">
        <v>133</v>
      </c>
      <c r="I81" s="150" t="s">
        <v>134</v>
      </c>
      <c r="J81" s="150" t="s">
        <v>116</v>
      </c>
      <c r="K81" s="151" t="s">
        <v>135</v>
      </c>
      <c r="L81" s="152"/>
      <c r="M81" s="69" t="s">
        <v>19</v>
      </c>
      <c r="N81" s="70" t="s">
        <v>43</v>
      </c>
      <c r="O81" s="70" t="s">
        <v>136</v>
      </c>
      <c r="P81" s="70" t="s">
        <v>137</v>
      </c>
      <c r="Q81" s="70" t="s">
        <v>138</v>
      </c>
      <c r="R81" s="70" t="s">
        <v>139</v>
      </c>
      <c r="S81" s="70" t="s">
        <v>140</v>
      </c>
      <c r="T81" s="71" t="s">
        <v>141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142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P83+P135</f>
        <v>0</v>
      </c>
      <c r="Q82" s="73"/>
      <c r="R82" s="155">
        <f>R83+R135</f>
        <v>14.949</v>
      </c>
      <c r="S82" s="73"/>
      <c r="T82" s="156">
        <f>T83+T135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72</v>
      </c>
      <c r="AU82" s="18" t="s">
        <v>117</v>
      </c>
      <c r="BK82" s="157">
        <f>BK83+BK135</f>
        <v>0</v>
      </c>
    </row>
    <row r="83" spans="1:65" s="12" customFormat="1" ht="25.9" customHeight="1">
      <c r="B83" s="158"/>
      <c r="C83" s="159"/>
      <c r="D83" s="160" t="s">
        <v>72</v>
      </c>
      <c r="E83" s="161" t="s">
        <v>143</v>
      </c>
      <c r="F83" s="161" t="s">
        <v>144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14.949</v>
      </c>
      <c r="S83" s="166"/>
      <c r="T83" s="168">
        <f>T84</f>
        <v>0</v>
      </c>
      <c r="AR83" s="169" t="s">
        <v>81</v>
      </c>
      <c r="AT83" s="170" t="s">
        <v>72</v>
      </c>
      <c r="AU83" s="170" t="s">
        <v>73</v>
      </c>
      <c r="AY83" s="169" t="s">
        <v>145</v>
      </c>
      <c r="BK83" s="171">
        <f>BK84</f>
        <v>0</v>
      </c>
    </row>
    <row r="84" spans="1:65" s="12" customFormat="1" ht="22.9" customHeight="1">
      <c r="B84" s="158"/>
      <c r="C84" s="159"/>
      <c r="D84" s="160" t="s">
        <v>72</v>
      </c>
      <c r="E84" s="172" t="s">
        <v>187</v>
      </c>
      <c r="F84" s="172" t="s">
        <v>781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SUM(P85:P134)</f>
        <v>0</v>
      </c>
      <c r="Q84" s="166"/>
      <c r="R84" s="167">
        <f>SUM(R85:R134)</f>
        <v>14.949</v>
      </c>
      <c r="S84" s="166"/>
      <c r="T84" s="168">
        <f>SUM(T85:T134)</f>
        <v>0</v>
      </c>
      <c r="AR84" s="169" t="s">
        <v>81</v>
      </c>
      <c r="AT84" s="170" t="s">
        <v>72</v>
      </c>
      <c r="AU84" s="170" t="s">
        <v>81</v>
      </c>
      <c r="AY84" s="169" t="s">
        <v>145</v>
      </c>
      <c r="BK84" s="171">
        <f>SUM(BK85:BK134)</f>
        <v>0</v>
      </c>
    </row>
    <row r="85" spans="1:65" s="2" customFormat="1" ht="24.2" customHeight="1">
      <c r="A85" s="35"/>
      <c r="B85" s="36"/>
      <c r="C85" s="174" t="s">
        <v>81</v>
      </c>
      <c r="D85" s="174" t="s">
        <v>147</v>
      </c>
      <c r="E85" s="175" t="s">
        <v>782</v>
      </c>
      <c r="F85" s="176" t="s">
        <v>783</v>
      </c>
      <c r="G85" s="177" t="s">
        <v>150</v>
      </c>
      <c r="H85" s="178">
        <v>10.8</v>
      </c>
      <c r="I85" s="179"/>
      <c r="J85" s="180">
        <f>ROUND(I85*H85,2)</f>
        <v>0</v>
      </c>
      <c r="K85" s="176" t="s">
        <v>784</v>
      </c>
      <c r="L85" s="40"/>
      <c r="M85" s="181" t="s">
        <v>19</v>
      </c>
      <c r="N85" s="182" t="s">
        <v>44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152</v>
      </c>
      <c r="AT85" s="185" t="s">
        <v>147</v>
      </c>
      <c r="AU85" s="185" t="s">
        <v>83</v>
      </c>
      <c r="AY85" s="18" t="s">
        <v>145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81</v>
      </c>
      <c r="BK85" s="186">
        <f>ROUND(I85*H85,2)</f>
        <v>0</v>
      </c>
      <c r="BL85" s="18" t="s">
        <v>152</v>
      </c>
      <c r="BM85" s="185" t="s">
        <v>1313</v>
      </c>
    </row>
    <row r="86" spans="1:65" s="2" customFormat="1" ht="48.75">
      <c r="A86" s="35"/>
      <c r="B86" s="36"/>
      <c r="C86" s="37"/>
      <c r="D86" s="187" t="s">
        <v>154</v>
      </c>
      <c r="E86" s="37"/>
      <c r="F86" s="188" t="s">
        <v>786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154</v>
      </c>
      <c r="AU86" s="18" t="s">
        <v>83</v>
      </c>
    </row>
    <row r="87" spans="1:65" s="13" customFormat="1">
      <c r="B87" s="194"/>
      <c r="C87" s="195"/>
      <c r="D87" s="187" t="s">
        <v>158</v>
      </c>
      <c r="E87" s="196" t="s">
        <v>19</v>
      </c>
      <c r="F87" s="197" t="s">
        <v>1314</v>
      </c>
      <c r="G87" s="195"/>
      <c r="H87" s="196" t="s">
        <v>19</v>
      </c>
      <c r="I87" s="198"/>
      <c r="J87" s="195"/>
      <c r="K87" s="195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158</v>
      </c>
      <c r="AU87" s="203" t="s">
        <v>83</v>
      </c>
      <c r="AV87" s="13" t="s">
        <v>81</v>
      </c>
      <c r="AW87" s="13" t="s">
        <v>35</v>
      </c>
      <c r="AX87" s="13" t="s">
        <v>73</v>
      </c>
      <c r="AY87" s="203" t="s">
        <v>145</v>
      </c>
    </row>
    <row r="88" spans="1:65" s="14" customFormat="1">
      <c r="B88" s="204"/>
      <c r="C88" s="205"/>
      <c r="D88" s="187" t="s">
        <v>158</v>
      </c>
      <c r="E88" s="206" t="s">
        <v>19</v>
      </c>
      <c r="F88" s="207" t="s">
        <v>1315</v>
      </c>
      <c r="G88" s="205"/>
      <c r="H88" s="208">
        <v>10.8</v>
      </c>
      <c r="I88" s="209"/>
      <c r="J88" s="205"/>
      <c r="K88" s="205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158</v>
      </c>
      <c r="AU88" s="214" t="s">
        <v>83</v>
      </c>
      <c r="AV88" s="14" t="s">
        <v>83</v>
      </c>
      <c r="AW88" s="14" t="s">
        <v>35</v>
      </c>
      <c r="AX88" s="14" t="s">
        <v>73</v>
      </c>
      <c r="AY88" s="214" t="s">
        <v>145</v>
      </c>
    </row>
    <row r="89" spans="1:65" s="15" customFormat="1">
      <c r="B89" s="215"/>
      <c r="C89" s="216"/>
      <c r="D89" s="187" t="s">
        <v>158</v>
      </c>
      <c r="E89" s="217" t="s">
        <v>19</v>
      </c>
      <c r="F89" s="218" t="s">
        <v>170</v>
      </c>
      <c r="G89" s="216"/>
      <c r="H89" s="219">
        <v>10.8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158</v>
      </c>
      <c r="AU89" s="225" t="s">
        <v>83</v>
      </c>
      <c r="AV89" s="15" t="s">
        <v>152</v>
      </c>
      <c r="AW89" s="15" t="s">
        <v>35</v>
      </c>
      <c r="AX89" s="15" t="s">
        <v>81</v>
      </c>
      <c r="AY89" s="225" t="s">
        <v>145</v>
      </c>
    </row>
    <row r="90" spans="1:65" s="2" customFormat="1" ht="16.5" customHeight="1">
      <c r="A90" s="35"/>
      <c r="B90" s="36"/>
      <c r="C90" s="174" t="s">
        <v>83</v>
      </c>
      <c r="D90" s="174" t="s">
        <v>147</v>
      </c>
      <c r="E90" s="175" t="s">
        <v>794</v>
      </c>
      <c r="F90" s="176" t="s">
        <v>795</v>
      </c>
      <c r="G90" s="177" t="s">
        <v>203</v>
      </c>
      <c r="H90" s="178">
        <v>1.08</v>
      </c>
      <c r="I90" s="179"/>
      <c r="J90" s="180">
        <f>ROUND(I90*H90,2)</f>
        <v>0</v>
      </c>
      <c r="K90" s="176" t="s">
        <v>784</v>
      </c>
      <c r="L90" s="40"/>
      <c r="M90" s="181" t="s">
        <v>19</v>
      </c>
      <c r="N90" s="182" t="s">
        <v>44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152</v>
      </c>
      <c r="AT90" s="185" t="s">
        <v>147</v>
      </c>
      <c r="AU90" s="185" t="s">
        <v>83</v>
      </c>
      <c r="AY90" s="18" t="s">
        <v>145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152</v>
      </c>
      <c r="BM90" s="185" t="s">
        <v>1316</v>
      </c>
    </row>
    <row r="91" spans="1:65" s="2" customFormat="1" ht="48.75">
      <c r="A91" s="35"/>
      <c r="B91" s="36"/>
      <c r="C91" s="37"/>
      <c r="D91" s="187" t="s">
        <v>154</v>
      </c>
      <c r="E91" s="37"/>
      <c r="F91" s="188" t="s">
        <v>797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154</v>
      </c>
      <c r="AU91" s="18" t="s">
        <v>83</v>
      </c>
    </row>
    <row r="92" spans="1:65" s="13" customFormat="1">
      <c r="B92" s="194"/>
      <c r="C92" s="195"/>
      <c r="D92" s="187" t="s">
        <v>158</v>
      </c>
      <c r="E92" s="196" t="s">
        <v>19</v>
      </c>
      <c r="F92" s="197" t="s">
        <v>787</v>
      </c>
      <c r="G92" s="195"/>
      <c r="H92" s="196" t="s">
        <v>19</v>
      </c>
      <c r="I92" s="198"/>
      <c r="J92" s="195"/>
      <c r="K92" s="195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158</v>
      </c>
      <c r="AU92" s="203" t="s">
        <v>83</v>
      </c>
      <c r="AV92" s="13" t="s">
        <v>81</v>
      </c>
      <c r="AW92" s="13" t="s">
        <v>35</v>
      </c>
      <c r="AX92" s="13" t="s">
        <v>73</v>
      </c>
      <c r="AY92" s="203" t="s">
        <v>145</v>
      </c>
    </row>
    <row r="93" spans="1:65" s="14" customFormat="1">
      <c r="B93" s="204"/>
      <c r="C93" s="205"/>
      <c r="D93" s="187" t="s">
        <v>158</v>
      </c>
      <c r="E93" s="206" t="s">
        <v>19</v>
      </c>
      <c r="F93" s="207" t="s">
        <v>1317</v>
      </c>
      <c r="G93" s="205"/>
      <c r="H93" s="208">
        <v>1.08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158</v>
      </c>
      <c r="AU93" s="214" t="s">
        <v>83</v>
      </c>
      <c r="AV93" s="14" t="s">
        <v>83</v>
      </c>
      <c r="AW93" s="14" t="s">
        <v>35</v>
      </c>
      <c r="AX93" s="14" t="s">
        <v>73</v>
      </c>
      <c r="AY93" s="214" t="s">
        <v>145</v>
      </c>
    </row>
    <row r="94" spans="1:65" s="15" customFormat="1">
      <c r="B94" s="215"/>
      <c r="C94" s="216"/>
      <c r="D94" s="187" t="s">
        <v>158</v>
      </c>
      <c r="E94" s="217" t="s">
        <v>19</v>
      </c>
      <c r="F94" s="218" t="s">
        <v>170</v>
      </c>
      <c r="G94" s="216"/>
      <c r="H94" s="219">
        <v>1.08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158</v>
      </c>
      <c r="AU94" s="225" t="s">
        <v>83</v>
      </c>
      <c r="AV94" s="15" t="s">
        <v>152</v>
      </c>
      <c r="AW94" s="15" t="s">
        <v>35</v>
      </c>
      <c r="AX94" s="15" t="s">
        <v>81</v>
      </c>
      <c r="AY94" s="225" t="s">
        <v>145</v>
      </c>
    </row>
    <row r="95" spans="1:65" s="2" customFormat="1" ht="16.5" customHeight="1">
      <c r="A95" s="35"/>
      <c r="B95" s="36"/>
      <c r="C95" s="226" t="s">
        <v>171</v>
      </c>
      <c r="D95" s="226" t="s">
        <v>188</v>
      </c>
      <c r="E95" s="227" t="s">
        <v>789</v>
      </c>
      <c r="F95" s="228" t="s">
        <v>790</v>
      </c>
      <c r="G95" s="229" t="s">
        <v>225</v>
      </c>
      <c r="H95" s="230">
        <v>1.728</v>
      </c>
      <c r="I95" s="231"/>
      <c r="J95" s="232">
        <f>ROUND(I95*H95,2)</f>
        <v>0</v>
      </c>
      <c r="K95" s="228" t="s">
        <v>784</v>
      </c>
      <c r="L95" s="233"/>
      <c r="M95" s="234" t="s">
        <v>19</v>
      </c>
      <c r="N95" s="235" t="s">
        <v>44</v>
      </c>
      <c r="O95" s="65"/>
      <c r="P95" s="183">
        <f>O95*H95</f>
        <v>0</v>
      </c>
      <c r="Q95" s="183">
        <v>1</v>
      </c>
      <c r="R95" s="183">
        <f>Q95*H95</f>
        <v>1.728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191</v>
      </c>
      <c r="AT95" s="185" t="s">
        <v>188</v>
      </c>
      <c r="AU95" s="185" t="s">
        <v>83</v>
      </c>
      <c r="AY95" s="18" t="s">
        <v>145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152</v>
      </c>
      <c r="BM95" s="185" t="s">
        <v>1318</v>
      </c>
    </row>
    <row r="96" spans="1:65" s="2" customFormat="1">
      <c r="A96" s="35"/>
      <c r="B96" s="36"/>
      <c r="C96" s="37"/>
      <c r="D96" s="187" t="s">
        <v>154</v>
      </c>
      <c r="E96" s="37"/>
      <c r="F96" s="188" t="s">
        <v>790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83</v>
      </c>
    </row>
    <row r="97" spans="1:65" s="13" customFormat="1">
      <c r="B97" s="194"/>
      <c r="C97" s="195"/>
      <c r="D97" s="187" t="s">
        <v>158</v>
      </c>
      <c r="E97" s="196" t="s">
        <v>19</v>
      </c>
      <c r="F97" s="197" t="s">
        <v>792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158</v>
      </c>
      <c r="AU97" s="203" t="s">
        <v>83</v>
      </c>
      <c r="AV97" s="13" t="s">
        <v>81</v>
      </c>
      <c r="AW97" s="13" t="s">
        <v>35</v>
      </c>
      <c r="AX97" s="13" t="s">
        <v>73</v>
      </c>
      <c r="AY97" s="203" t="s">
        <v>145</v>
      </c>
    </row>
    <row r="98" spans="1:65" s="14" customFormat="1">
      <c r="B98" s="204"/>
      <c r="C98" s="205"/>
      <c r="D98" s="187" t="s">
        <v>158</v>
      </c>
      <c r="E98" s="206" t="s">
        <v>19</v>
      </c>
      <c r="F98" s="207" t="s">
        <v>1319</v>
      </c>
      <c r="G98" s="205"/>
      <c r="H98" s="208">
        <v>1.728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158</v>
      </c>
      <c r="AU98" s="214" t="s">
        <v>83</v>
      </c>
      <c r="AV98" s="14" t="s">
        <v>83</v>
      </c>
      <c r="AW98" s="14" t="s">
        <v>35</v>
      </c>
      <c r="AX98" s="14" t="s">
        <v>73</v>
      </c>
      <c r="AY98" s="214" t="s">
        <v>145</v>
      </c>
    </row>
    <row r="99" spans="1:65" s="15" customFormat="1">
      <c r="B99" s="215"/>
      <c r="C99" s="216"/>
      <c r="D99" s="187" t="s">
        <v>158</v>
      </c>
      <c r="E99" s="217" t="s">
        <v>19</v>
      </c>
      <c r="F99" s="218" t="s">
        <v>170</v>
      </c>
      <c r="G99" s="216"/>
      <c r="H99" s="219">
        <v>1.728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158</v>
      </c>
      <c r="AU99" s="225" t="s">
        <v>83</v>
      </c>
      <c r="AV99" s="15" t="s">
        <v>152</v>
      </c>
      <c r="AW99" s="15" t="s">
        <v>35</v>
      </c>
      <c r="AX99" s="15" t="s">
        <v>81</v>
      </c>
      <c r="AY99" s="225" t="s">
        <v>145</v>
      </c>
    </row>
    <row r="100" spans="1:65" s="2" customFormat="1" ht="24.2" customHeight="1">
      <c r="A100" s="35"/>
      <c r="B100" s="36"/>
      <c r="C100" s="174" t="s">
        <v>152</v>
      </c>
      <c r="D100" s="174" t="s">
        <v>147</v>
      </c>
      <c r="E100" s="175" t="s">
        <v>799</v>
      </c>
      <c r="F100" s="176" t="s">
        <v>800</v>
      </c>
      <c r="G100" s="177" t="s">
        <v>203</v>
      </c>
      <c r="H100" s="178">
        <v>7.7770000000000001</v>
      </c>
      <c r="I100" s="179"/>
      <c r="J100" s="180">
        <f>ROUND(I100*H100,2)</f>
        <v>0</v>
      </c>
      <c r="K100" s="176" t="s">
        <v>784</v>
      </c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152</v>
      </c>
      <c r="AT100" s="185" t="s">
        <v>147</v>
      </c>
      <c r="AU100" s="185" t="s">
        <v>83</v>
      </c>
      <c r="AY100" s="18" t="s">
        <v>145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152</v>
      </c>
      <c r="BM100" s="185" t="s">
        <v>1320</v>
      </c>
    </row>
    <row r="101" spans="1:65" s="2" customFormat="1" ht="78">
      <c r="A101" s="35"/>
      <c r="B101" s="36"/>
      <c r="C101" s="37"/>
      <c r="D101" s="187" t="s">
        <v>154</v>
      </c>
      <c r="E101" s="37"/>
      <c r="F101" s="188" t="s">
        <v>802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83</v>
      </c>
    </row>
    <row r="102" spans="1:65" s="13" customFormat="1">
      <c r="B102" s="194"/>
      <c r="C102" s="195"/>
      <c r="D102" s="187" t="s">
        <v>158</v>
      </c>
      <c r="E102" s="196" t="s">
        <v>19</v>
      </c>
      <c r="F102" s="197" t="s">
        <v>803</v>
      </c>
      <c r="G102" s="195"/>
      <c r="H102" s="196" t="s">
        <v>19</v>
      </c>
      <c r="I102" s="198"/>
      <c r="J102" s="195"/>
      <c r="K102" s="195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158</v>
      </c>
      <c r="AU102" s="203" t="s">
        <v>83</v>
      </c>
      <c r="AV102" s="13" t="s">
        <v>81</v>
      </c>
      <c r="AW102" s="13" t="s">
        <v>35</v>
      </c>
      <c r="AX102" s="13" t="s">
        <v>73</v>
      </c>
      <c r="AY102" s="203" t="s">
        <v>145</v>
      </c>
    </row>
    <row r="103" spans="1:65" s="14" customFormat="1">
      <c r="B103" s="204"/>
      <c r="C103" s="205"/>
      <c r="D103" s="187" t="s">
        <v>158</v>
      </c>
      <c r="E103" s="206" t="s">
        <v>19</v>
      </c>
      <c r="F103" s="207" t="s">
        <v>1321</v>
      </c>
      <c r="G103" s="205"/>
      <c r="H103" s="208">
        <v>7.7770000000000001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158</v>
      </c>
      <c r="AU103" s="214" t="s">
        <v>83</v>
      </c>
      <c r="AV103" s="14" t="s">
        <v>83</v>
      </c>
      <c r="AW103" s="14" t="s">
        <v>35</v>
      </c>
      <c r="AX103" s="14" t="s">
        <v>73</v>
      </c>
      <c r="AY103" s="214" t="s">
        <v>145</v>
      </c>
    </row>
    <row r="104" spans="1:65" s="15" customFormat="1">
      <c r="B104" s="215"/>
      <c r="C104" s="216"/>
      <c r="D104" s="187" t="s">
        <v>158</v>
      </c>
      <c r="E104" s="217" t="s">
        <v>19</v>
      </c>
      <c r="F104" s="218" t="s">
        <v>170</v>
      </c>
      <c r="G104" s="216"/>
      <c r="H104" s="219">
        <v>7.7770000000000001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158</v>
      </c>
      <c r="AU104" s="225" t="s">
        <v>83</v>
      </c>
      <c r="AV104" s="15" t="s">
        <v>152</v>
      </c>
      <c r="AW104" s="15" t="s">
        <v>35</v>
      </c>
      <c r="AX104" s="15" t="s">
        <v>81</v>
      </c>
      <c r="AY104" s="225" t="s">
        <v>145</v>
      </c>
    </row>
    <row r="105" spans="1:65" s="2" customFormat="1" ht="16.5" customHeight="1">
      <c r="A105" s="35"/>
      <c r="B105" s="36"/>
      <c r="C105" s="226" t="s">
        <v>187</v>
      </c>
      <c r="D105" s="226" t="s">
        <v>188</v>
      </c>
      <c r="E105" s="227" t="s">
        <v>805</v>
      </c>
      <c r="F105" s="228" t="s">
        <v>806</v>
      </c>
      <c r="G105" s="229" t="s">
        <v>225</v>
      </c>
      <c r="H105" s="230">
        <v>13.221</v>
      </c>
      <c r="I105" s="231"/>
      <c r="J105" s="232">
        <f>ROUND(I105*H105,2)</f>
        <v>0</v>
      </c>
      <c r="K105" s="228" t="s">
        <v>784</v>
      </c>
      <c r="L105" s="233"/>
      <c r="M105" s="234" t="s">
        <v>19</v>
      </c>
      <c r="N105" s="235" t="s">
        <v>44</v>
      </c>
      <c r="O105" s="65"/>
      <c r="P105" s="183">
        <f>O105*H105</f>
        <v>0</v>
      </c>
      <c r="Q105" s="183">
        <v>1</v>
      </c>
      <c r="R105" s="183">
        <f>Q105*H105</f>
        <v>13.221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807</v>
      </c>
      <c r="AT105" s="185" t="s">
        <v>188</v>
      </c>
      <c r="AU105" s="185" t="s">
        <v>83</v>
      </c>
      <c r="AY105" s="18" t="s">
        <v>145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81</v>
      </c>
      <c r="BK105" s="186">
        <f>ROUND(I105*H105,2)</f>
        <v>0</v>
      </c>
      <c r="BL105" s="18" t="s">
        <v>807</v>
      </c>
      <c r="BM105" s="185" t="s">
        <v>1322</v>
      </c>
    </row>
    <row r="106" spans="1:65" s="2" customFormat="1">
      <c r="A106" s="35"/>
      <c r="B106" s="36"/>
      <c r="C106" s="37"/>
      <c r="D106" s="187" t="s">
        <v>154</v>
      </c>
      <c r="E106" s="37"/>
      <c r="F106" s="188" t="s">
        <v>806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83</v>
      </c>
    </row>
    <row r="107" spans="1:65" s="13" customFormat="1">
      <c r="B107" s="194"/>
      <c r="C107" s="195"/>
      <c r="D107" s="187" t="s">
        <v>158</v>
      </c>
      <c r="E107" s="196" t="s">
        <v>19</v>
      </c>
      <c r="F107" s="197" t="s">
        <v>809</v>
      </c>
      <c r="G107" s="195"/>
      <c r="H107" s="196" t="s">
        <v>19</v>
      </c>
      <c r="I107" s="198"/>
      <c r="J107" s="195"/>
      <c r="K107" s="195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158</v>
      </c>
      <c r="AU107" s="203" t="s">
        <v>83</v>
      </c>
      <c r="AV107" s="13" t="s">
        <v>81</v>
      </c>
      <c r="AW107" s="13" t="s">
        <v>35</v>
      </c>
      <c r="AX107" s="13" t="s">
        <v>73</v>
      </c>
      <c r="AY107" s="203" t="s">
        <v>145</v>
      </c>
    </row>
    <row r="108" spans="1:65" s="14" customFormat="1">
      <c r="B108" s="204"/>
      <c r="C108" s="205"/>
      <c r="D108" s="187" t="s">
        <v>158</v>
      </c>
      <c r="E108" s="206" t="s">
        <v>19</v>
      </c>
      <c r="F108" s="207" t="s">
        <v>1323</v>
      </c>
      <c r="G108" s="205"/>
      <c r="H108" s="208">
        <v>13.221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158</v>
      </c>
      <c r="AU108" s="214" t="s">
        <v>83</v>
      </c>
      <c r="AV108" s="14" t="s">
        <v>83</v>
      </c>
      <c r="AW108" s="14" t="s">
        <v>35</v>
      </c>
      <c r="AX108" s="14" t="s">
        <v>73</v>
      </c>
      <c r="AY108" s="214" t="s">
        <v>145</v>
      </c>
    </row>
    <row r="109" spans="1:65" s="15" customFormat="1">
      <c r="B109" s="215"/>
      <c r="C109" s="216"/>
      <c r="D109" s="187" t="s">
        <v>158</v>
      </c>
      <c r="E109" s="217" t="s">
        <v>19</v>
      </c>
      <c r="F109" s="218" t="s">
        <v>170</v>
      </c>
      <c r="G109" s="216"/>
      <c r="H109" s="219">
        <v>13.221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158</v>
      </c>
      <c r="AU109" s="225" t="s">
        <v>83</v>
      </c>
      <c r="AV109" s="15" t="s">
        <v>152</v>
      </c>
      <c r="AW109" s="15" t="s">
        <v>35</v>
      </c>
      <c r="AX109" s="15" t="s">
        <v>81</v>
      </c>
      <c r="AY109" s="225" t="s">
        <v>145</v>
      </c>
    </row>
    <row r="110" spans="1:65" s="2" customFormat="1" ht="24.2" customHeight="1">
      <c r="A110" s="35"/>
      <c r="B110" s="36"/>
      <c r="C110" s="174" t="s">
        <v>193</v>
      </c>
      <c r="D110" s="174" t="s">
        <v>147</v>
      </c>
      <c r="E110" s="175" t="s">
        <v>813</v>
      </c>
      <c r="F110" s="176" t="s">
        <v>814</v>
      </c>
      <c r="G110" s="177" t="s">
        <v>150</v>
      </c>
      <c r="H110" s="178">
        <v>10.92</v>
      </c>
      <c r="I110" s="179"/>
      <c r="J110" s="180">
        <f>ROUND(I110*H110,2)</f>
        <v>0</v>
      </c>
      <c r="K110" s="176" t="s">
        <v>784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152</v>
      </c>
      <c r="AT110" s="185" t="s">
        <v>147</v>
      </c>
      <c r="AU110" s="185" t="s">
        <v>83</v>
      </c>
      <c r="AY110" s="18" t="s">
        <v>145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152</v>
      </c>
      <c r="BM110" s="185" t="s">
        <v>1324</v>
      </c>
    </row>
    <row r="111" spans="1:65" s="2" customFormat="1" ht="39">
      <c r="A111" s="35"/>
      <c r="B111" s="36"/>
      <c r="C111" s="37"/>
      <c r="D111" s="187" t="s">
        <v>154</v>
      </c>
      <c r="E111" s="37"/>
      <c r="F111" s="188" t="s">
        <v>816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83</v>
      </c>
    </row>
    <row r="112" spans="1:65" s="13" customFormat="1">
      <c r="B112" s="194"/>
      <c r="C112" s="195"/>
      <c r="D112" s="187" t="s">
        <v>158</v>
      </c>
      <c r="E112" s="196" t="s">
        <v>19</v>
      </c>
      <c r="F112" s="197" t="s">
        <v>817</v>
      </c>
      <c r="G112" s="195"/>
      <c r="H112" s="196" t="s">
        <v>19</v>
      </c>
      <c r="I112" s="198"/>
      <c r="J112" s="195"/>
      <c r="K112" s="195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158</v>
      </c>
      <c r="AU112" s="203" t="s">
        <v>83</v>
      </c>
      <c r="AV112" s="13" t="s">
        <v>81</v>
      </c>
      <c r="AW112" s="13" t="s">
        <v>35</v>
      </c>
      <c r="AX112" s="13" t="s">
        <v>73</v>
      </c>
      <c r="AY112" s="203" t="s">
        <v>145</v>
      </c>
    </row>
    <row r="113" spans="1:65" s="14" customFormat="1">
      <c r="B113" s="204"/>
      <c r="C113" s="205"/>
      <c r="D113" s="187" t="s">
        <v>158</v>
      </c>
      <c r="E113" s="206" t="s">
        <v>19</v>
      </c>
      <c r="F113" s="207" t="s">
        <v>1325</v>
      </c>
      <c r="G113" s="205"/>
      <c r="H113" s="208">
        <v>10.92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158</v>
      </c>
      <c r="AU113" s="214" t="s">
        <v>83</v>
      </c>
      <c r="AV113" s="14" t="s">
        <v>83</v>
      </c>
      <c r="AW113" s="14" t="s">
        <v>35</v>
      </c>
      <c r="AX113" s="14" t="s">
        <v>73</v>
      </c>
      <c r="AY113" s="214" t="s">
        <v>145</v>
      </c>
    </row>
    <row r="114" spans="1:65" s="15" customFormat="1">
      <c r="B114" s="215"/>
      <c r="C114" s="216"/>
      <c r="D114" s="187" t="s">
        <v>158</v>
      </c>
      <c r="E114" s="217" t="s">
        <v>19</v>
      </c>
      <c r="F114" s="218" t="s">
        <v>170</v>
      </c>
      <c r="G114" s="216"/>
      <c r="H114" s="219">
        <v>10.92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158</v>
      </c>
      <c r="AU114" s="225" t="s">
        <v>83</v>
      </c>
      <c r="AV114" s="15" t="s">
        <v>152</v>
      </c>
      <c r="AW114" s="15" t="s">
        <v>35</v>
      </c>
      <c r="AX114" s="15" t="s">
        <v>81</v>
      </c>
      <c r="AY114" s="225" t="s">
        <v>145</v>
      </c>
    </row>
    <row r="115" spans="1:65" s="2" customFormat="1" ht="24.2" customHeight="1">
      <c r="A115" s="35"/>
      <c r="B115" s="36"/>
      <c r="C115" s="174" t="s">
        <v>200</v>
      </c>
      <c r="D115" s="174" t="s">
        <v>147</v>
      </c>
      <c r="E115" s="175" t="s">
        <v>824</v>
      </c>
      <c r="F115" s="176" t="s">
        <v>825</v>
      </c>
      <c r="G115" s="177" t="s">
        <v>826</v>
      </c>
      <c r="H115" s="178">
        <v>5.0000000000000001E-3</v>
      </c>
      <c r="I115" s="179"/>
      <c r="J115" s="180">
        <f>ROUND(I115*H115,2)</f>
        <v>0</v>
      </c>
      <c r="K115" s="176" t="s">
        <v>784</v>
      </c>
      <c r="L115" s="40"/>
      <c r="M115" s="181" t="s">
        <v>19</v>
      </c>
      <c r="N115" s="182" t="s">
        <v>44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152</v>
      </c>
      <c r="AT115" s="185" t="s">
        <v>147</v>
      </c>
      <c r="AU115" s="185" t="s">
        <v>83</v>
      </c>
      <c r="AY115" s="18" t="s">
        <v>145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81</v>
      </c>
      <c r="BK115" s="186">
        <f>ROUND(I115*H115,2)</f>
        <v>0</v>
      </c>
      <c r="BL115" s="18" t="s">
        <v>152</v>
      </c>
      <c r="BM115" s="185" t="s">
        <v>1326</v>
      </c>
    </row>
    <row r="116" spans="1:65" s="2" customFormat="1" ht="48.75">
      <c r="A116" s="35"/>
      <c r="B116" s="36"/>
      <c r="C116" s="37"/>
      <c r="D116" s="187" t="s">
        <v>154</v>
      </c>
      <c r="E116" s="37"/>
      <c r="F116" s="188" t="s">
        <v>828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154</v>
      </c>
      <c r="AU116" s="18" t="s">
        <v>83</v>
      </c>
    </row>
    <row r="117" spans="1:65" s="13" customFormat="1">
      <c r="B117" s="194"/>
      <c r="C117" s="195"/>
      <c r="D117" s="187" t="s">
        <v>158</v>
      </c>
      <c r="E117" s="196" t="s">
        <v>19</v>
      </c>
      <c r="F117" s="197" t="s">
        <v>829</v>
      </c>
      <c r="G117" s="195"/>
      <c r="H117" s="196" t="s">
        <v>19</v>
      </c>
      <c r="I117" s="198"/>
      <c r="J117" s="195"/>
      <c r="K117" s="195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158</v>
      </c>
      <c r="AU117" s="203" t="s">
        <v>83</v>
      </c>
      <c r="AV117" s="13" t="s">
        <v>81</v>
      </c>
      <c r="AW117" s="13" t="s">
        <v>35</v>
      </c>
      <c r="AX117" s="13" t="s">
        <v>73</v>
      </c>
      <c r="AY117" s="203" t="s">
        <v>145</v>
      </c>
    </row>
    <row r="118" spans="1:65" s="14" customFormat="1">
      <c r="B118" s="204"/>
      <c r="C118" s="205"/>
      <c r="D118" s="187" t="s">
        <v>158</v>
      </c>
      <c r="E118" s="206" t="s">
        <v>19</v>
      </c>
      <c r="F118" s="207" t="s">
        <v>1327</v>
      </c>
      <c r="G118" s="205"/>
      <c r="H118" s="208">
        <v>5.0000000000000001E-3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158</v>
      </c>
      <c r="AU118" s="214" t="s">
        <v>83</v>
      </c>
      <c r="AV118" s="14" t="s">
        <v>83</v>
      </c>
      <c r="AW118" s="14" t="s">
        <v>35</v>
      </c>
      <c r="AX118" s="14" t="s">
        <v>73</v>
      </c>
      <c r="AY118" s="214" t="s">
        <v>145</v>
      </c>
    </row>
    <row r="119" spans="1:65" s="15" customFormat="1">
      <c r="B119" s="215"/>
      <c r="C119" s="216"/>
      <c r="D119" s="187" t="s">
        <v>158</v>
      </c>
      <c r="E119" s="217" t="s">
        <v>19</v>
      </c>
      <c r="F119" s="218" t="s">
        <v>170</v>
      </c>
      <c r="G119" s="216"/>
      <c r="H119" s="219">
        <v>5.0000000000000001E-3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158</v>
      </c>
      <c r="AU119" s="225" t="s">
        <v>83</v>
      </c>
      <c r="AV119" s="15" t="s">
        <v>152</v>
      </c>
      <c r="AW119" s="15" t="s">
        <v>35</v>
      </c>
      <c r="AX119" s="15" t="s">
        <v>81</v>
      </c>
      <c r="AY119" s="225" t="s">
        <v>145</v>
      </c>
    </row>
    <row r="120" spans="1:65" s="2" customFormat="1" ht="24.2" customHeight="1">
      <c r="A120" s="35"/>
      <c r="B120" s="36"/>
      <c r="C120" s="174" t="s">
        <v>191</v>
      </c>
      <c r="D120" s="174" t="s">
        <v>147</v>
      </c>
      <c r="E120" s="175" t="s">
        <v>831</v>
      </c>
      <c r="F120" s="176" t="s">
        <v>832</v>
      </c>
      <c r="G120" s="177" t="s">
        <v>826</v>
      </c>
      <c r="H120" s="178">
        <v>5.0000000000000001E-3</v>
      </c>
      <c r="I120" s="179"/>
      <c r="J120" s="180">
        <f>ROUND(I120*H120,2)</f>
        <v>0</v>
      </c>
      <c r="K120" s="176" t="s">
        <v>784</v>
      </c>
      <c r="L120" s="40"/>
      <c r="M120" s="181" t="s">
        <v>19</v>
      </c>
      <c r="N120" s="182" t="s">
        <v>44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152</v>
      </c>
      <c r="AT120" s="185" t="s">
        <v>147</v>
      </c>
      <c r="AU120" s="185" t="s">
        <v>83</v>
      </c>
      <c r="AY120" s="18" t="s">
        <v>145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81</v>
      </c>
      <c r="BK120" s="186">
        <f>ROUND(I120*H120,2)</f>
        <v>0</v>
      </c>
      <c r="BL120" s="18" t="s">
        <v>152</v>
      </c>
      <c r="BM120" s="185" t="s">
        <v>1328</v>
      </c>
    </row>
    <row r="121" spans="1:65" s="2" customFormat="1" ht="58.5">
      <c r="A121" s="35"/>
      <c r="B121" s="36"/>
      <c r="C121" s="37"/>
      <c r="D121" s="187" t="s">
        <v>154</v>
      </c>
      <c r="E121" s="37"/>
      <c r="F121" s="188" t="s">
        <v>834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83</v>
      </c>
    </row>
    <row r="122" spans="1:65" s="13" customFormat="1">
      <c r="B122" s="194"/>
      <c r="C122" s="195"/>
      <c r="D122" s="187" t="s">
        <v>158</v>
      </c>
      <c r="E122" s="196" t="s">
        <v>19</v>
      </c>
      <c r="F122" s="197" t="s">
        <v>835</v>
      </c>
      <c r="G122" s="195"/>
      <c r="H122" s="196" t="s">
        <v>19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158</v>
      </c>
      <c r="AU122" s="203" t="s">
        <v>83</v>
      </c>
      <c r="AV122" s="13" t="s">
        <v>81</v>
      </c>
      <c r="AW122" s="13" t="s">
        <v>35</v>
      </c>
      <c r="AX122" s="13" t="s">
        <v>73</v>
      </c>
      <c r="AY122" s="203" t="s">
        <v>145</v>
      </c>
    </row>
    <row r="123" spans="1:65" s="14" customFormat="1">
      <c r="B123" s="204"/>
      <c r="C123" s="205"/>
      <c r="D123" s="187" t="s">
        <v>158</v>
      </c>
      <c r="E123" s="206" t="s">
        <v>19</v>
      </c>
      <c r="F123" s="207" t="s">
        <v>1327</v>
      </c>
      <c r="G123" s="205"/>
      <c r="H123" s="208">
        <v>5.0000000000000001E-3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158</v>
      </c>
      <c r="AU123" s="214" t="s">
        <v>83</v>
      </c>
      <c r="AV123" s="14" t="s">
        <v>83</v>
      </c>
      <c r="AW123" s="14" t="s">
        <v>35</v>
      </c>
      <c r="AX123" s="14" t="s">
        <v>73</v>
      </c>
      <c r="AY123" s="214" t="s">
        <v>145</v>
      </c>
    </row>
    <row r="124" spans="1:65" s="15" customFormat="1">
      <c r="B124" s="215"/>
      <c r="C124" s="216"/>
      <c r="D124" s="187" t="s">
        <v>158</v>
      </c>
      <c r="E124" s="217" t="s">
        <v>19</v>
      </c>
      <c r="F124" s="218" t="s">
        <v>170</v>
      </c>
      <c r="G124" s="216"/>
      <c r="H124" s="219">
        <v>5.0000000000000001E-3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158</v>
      </c>
      <c r="AU124" s="225" t="s">
        <v>83</v>
      </c>
      <c r="AV124" s="15" t="s">
        <v>152</v>
      </c>
      <c r="AW124" s="15" t="s">
        <v>35</v>
      </c>
      <c r="AX124" s="15" t="s">
        <v>81</v>
      </c>
      <c r="AY124" s="225" t="s">
        <v>145</v>
      </c>
    </row>
    <row r="125" spans="1:65" s="2" customFormat="1" ht="24.2" customHeight="1">
      <c r="A125" s="35"/>
      <c r="B125" s="36"/>
      <c r="C125" s="174" t="s">
        <v>217</v>
      </c>
      <c r="D125" s="174" t="s">
        <v>147</v>
      </c>
      <c r="E125" s="175" t="s">
        <v>837</v>
      </c>
      <c r="F125" s="176" t="s">
        <v>838</v>
      </c>
      <c r="G125" s="177" t="s">
        <v>452</v>
      </c>
      <c r="H125" s="178">
        <v>4</v>
      </c>
      <c r="I125" s="179"/>
      <c r="J125" s="180">
        <f>ROUND(I125*H125,2)</f>
        <v>0</v>
      </c>
      <c r="K125" s="176" t="s">
        <v>784</v>
      </c>
      <c r="L125" s="40"/>
      <c r="M125" s="181" t="s">
        <v>19</v>
      </c>
      <c r="N125" s="182" t="s">
        <v>44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152</v>
      </c>
      <c r="AT125" s="185" t="s">
        <v>147</v>
      </c>
      <c r="AU125" s="185" t="s">
        <v>83</v>
      </c>
      <c r="AY125" s="18" t="s">
        <v>145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152</v>
      </c>
      <c r="BM125" s="185" t="s">
        <v>1329</v>
      </c>
    </row>
    <row r="126" spans="1:65" s="2" customFormat="1" ht="29.25">
      <c r="A126" s="35"/>
      <c r="B126" s="36"/>
      <c r="C126" s="37"/>
      <c r="D126" s="187" t="s">
        <v>154</v>
      </c>
      <c r="E126" s="37"/>
      <c r="F126" s="188" t="s">
        <v>840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154</v>
      </c>
      <c r="AU126" s="18" t="s">
        <v>83</v>
      </c>
    </row>
    <row r="127" spans="1:65" s="13" customFormat="1">
      <c r="B127" s="194"/>
      <c r="C127" s="195"/>
      <c r="D127" s="187" t="s">
        <v>158</v>
      </c>
      <c r="E127" s="196" t="s">
        <v>19</v>
      </c>
      <c r="F127" s="197" t="s">
        <v>841</v>
      </c>
      <c r="G127" s="195"/>
      <c r="H127" s="196" t="s">
        <v>19</v>
      </c>
      <c r="I127" s="198"/>
      <c r="J127" s="195"/>
      <c r="K127" s="195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158</v>
      </c>
      <c r="AU127" s="203" t="s">
        <v>83</v>
      </c>
      <c r="AV127" s="13" t="s">
        <v>81</v>
      </c>
      <c r="AW127" s="13" t="s">
        <v>35</v>
      </c>
      <c r="AX127" s="13" t="s">
        <v>73</v>
      </c>
      <c r="AY127" s="203" t="s">
        <v>145</v>
      </c>
    </row>
    <row r="128" spans="1:65" s="14" customFormat="1">
      <c r="B128" s="204"/>
      <c r="C128" s="205"/>
      <c r="D128" s="187" t="s">
        <v>158</v>
      </c>
      <c r="E128" s="206" t="s">
        <v>19</v>
      </c>
      <c r="F128" s="207" t="s">
        <v>842</v>
      </c>
      <c r="G128" s="205"/>
      <c r="H128" s="208">
        <v>4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158</v>
      </c>
      <c r="AU128" s="214" t="s">
        <v>83</v>
      </c>
      <c r="AV128" s="14" t="s">
        <v>83</v>
      </c>
      <c r="AW128" s="14" t="s">
        <v>35</v>
      </c>
      <c r="AX128" s="14" t="s">
        <v>73</v>
      </c>
      <c r="AY128" s="214" t="s">
        <v>145</v>
      </c>
    </row>
    <row r="129" spans="1:65" s="15" customFormat="1">
      <c r="B129" s="215"/>
      <c r="C129" s="216"/>
      <c r="D129" s="187" t="s">
        <v>158</v>
      </c>
      <c r="E129" s="217" t="s">
        <v>19</v>
      </c>
      <c r="F129" s="218" t="s">
        <v>170</v>
      </c>
      <c r="G129" s="216"/>
      <c r="H129" s="219">
        <v>4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158</v>
      </c>
      <c r="AU129" s="225" t="s">
        <v>83</v>
      </c>
      <c r="AV129" s="15" t="s">
        <v>152</v>
      </c>
      <c r="AW129" s="15" t="s">
        <v>35</v>
      </c>
      <c r="AX129" s="15" t="s">
        <v>81</v>
      </c>
      <c r="AY129" s="225" t="s">
        <v>145</v>
      </c>
    </row>
    <row r="130" spans="1:65" s="2" customFormat="1" ht="24.2" customHeight="1">
      <c r="A130" s="35"/>
      <c r="B130" s="36"/>
      <c r="C130" s="174" t="s">
        <v>178</v>
      </c>
      <c r="D130" s="174" t="s">
        <v>147</v>
      </c>
      <c r="E130" s="175" t="s">
        <v>865</v>
      </c>
      <c r="F130" s="176" t="s">
        <v>866</v>
      </c>
      <c r="G130" s="177" t="s">
        <v>867</v>
      </c>
      <c r="H130" s="178">
        <v>4</v>
      </c>
      <c r="I130" s="179"/>
      <c r="J130" s="180">
        <f>ROUND(I130*H130,2)</f>
        <v>0</v>
      </c>
      <c r="K130" s="176" t="s">
        <v>784</v>
      </c>
      <c r="L130" s="40"/>
      <c r="M130" s="181" t="s">
        <v>19</v>
      </c>
      <c r="N130" s="182" t="s">
        <v>44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152</v>
      </c>
      <c r="AT130" s="185" t="s">
        <v>147</v>
      </c>
      <c r="AU130" s="185" t="s">
        <v>83</v>
      </c>
      <c r="AY130" s="18" t="s">
        <v>145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81</v>
      </c>
      <c r="BK130" s="186">
        <f>ROUND(I130*H130,2)</f>
        <v>0</v>
      </c>
      <c r="BL130" s="18" t="s">
        <v>152</v>
      </c>
      <c r="BM130" s="185" t="s">
        <v>1330</v>
      </c>
    </row>
    <row r="131" spans="1:65" s="2" customFormat="1" ht="68.25">
      <c r="A131" s="35"/>
      <c r="B131" s="36"/>
      <c r="C131" s="37"/>
      <c r="D131" s="187" t="s">
        <v>154</v>
      </c>
      <c r="E131" s="37"/>
      <c r="F131" s="188" t="s">
        <v>869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154</v>
      </c>
      <c r="AU131" s="18" t="s">
        <v>83</v>
      </c>
    </row>
    <row r="132" spans="1:65" s="13" customFormat="1">
      <c r="B132" s="194"/>
      <c r="C132" s="195"/>
      <c r="D132" s="187" t="s">
        <v>158</v>
      </c>
      <c r="E132" s="196" t="s">
        <v>19</v>
      </c>
      <c r="F132" s="197" t="s">
        <v>870</v>
      </c>
      <c r="G132" s="195"/>
      <c r="H132" s="196" t="s">
        <v>19</v>
      </c>
      <c r="I132" s="198"/>
      <c r="J132" s="195"/>
      <c r="K132" s="195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158</v>
      </c>
      <c r="AU132" s="203" t="s">
        <v>83</v>
      </c>
      <c r="AV132" s="13" t="s">
        <v>81</v>
      </c>
      <c r="AW132" s="13" t="s">
        <v>35</v>
      </c>
      <c r="AX132" s="13" t="s">
        <v>73</v>
      </c>
      <c r="AY132" s="203" t="s">
        <v>145</v>
      </c>
    </row>
    <row r="133" spans="1:65" s="14" customFormat="1">
      <c r="B133" s="204"/>
      <c r="C133" s="205"/>
      <c r="D133" s="187" t="s">
        <v>158</v>
      </c>
      <c r="E133" s="206" t="s">
        <v>19</v>
      </c>
      <c r="F133" s="207" t="s">
        <v>842</v>
      </c>
      <c r="G133" s="205"/>
      <c r="H133" s="208">
        <v>4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158</v>
      </c>
      <c r="AU133" s="214" t="s">
        <v>83</v>
      </c>
      <c r="AV133" s="14" t="s">
        <v>83</v>
      </c>
      <c r="AW133" s="14" t="s">
        <v>35</v>
      </c>
      <c r="AX133" s="14" t="s">
        <v>73</v>
      </c>
      <c r="AY133" s="214" t="s">
        <v>145</v>
      </c>
    </row>
    <row r="134" spans="1:65" s="15" customFormat="1">
      <c r="B134" s="215"/>
      <c r="C134" s="216"/>
      <c r="D134" s="187" t="s">
        <v>158</v>
      </c>
      <c r="E134" s="217" t="s">
        <v>19</v>
      </c>
      <c r="F134" s="218" t="s">
        <v>170</v>
      </c>
      <c r="G134" s="216"/>
      <c r="H134" s="219">
        <v>4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158</v>
      </c>
      <c r="AU134" s="225" t="s">
        <v>83</v>
      </c>
      <c r="AV134" s="15" t="s">
        <v>152</v>
      </c>
      <c r="AW134" s="15" t="s">
        <v>35</v>
      </c>
      <c r="AX134" s="15" t="s">
        <v>81</v>
      </c>
      <c r="AY134" s="225" t="s">
        <v>145</v>
      </c>
    </row>
    <row r="135" spans="1:65" s="12" customFormat="1" ht="25.9" customHeight="1">
      <c r="B135" s="158"/>
      <c r="C135" s="159"/>
      <c r="D135" s="160" t="s">
        <v>72</v>
      </c>
      <c r="E135" s="161" t="s">
        <v>884</v>
      </c>
      <c r="F135" s="161" t="s">
        <v>885</v>
      </c>
      <c r="G135" s="159"/>
      <c r="H135" s="159"/>
      <c r="I135" s="162"/>
      <c r="J135" s="163">
        <f>BK135</f>
        <v>0</v>
      </c>
      <c r="K135" s="159"/>
      <c r="L135" s="164"/>
      <c r="M135" s="165"/>
      <c r="N135" s="166"/>
      <c r="O135" s="166"/>
      <c r="P135" s="167">
        <f>SUM(P136:P159)</f>
        <v>0</v>
      </c>
      <c r="Q135" s="166"/>
      <c r="R135" s="167">
        <f>SUM(R136:R159)</f>
        <v>0</v>
      </c>
      <c r="S135" s="166"/>
      <c r="T135" s="168">
        <f>SUM(T136:T159)</f>
        <v>0</v>
      </c>
      <c r="AR135" s="169" t="s">
        <v>152</v>
      </c>
      <c r="AT135" s="170" t="s">
        <v>72</v>
      </c>
      <c r="AU135" s="170" t="s">
        <v>73</v>
      </c>
      <c r="AY135" s="169" t="s">
        <v>145</v>
      </c>
      <c r="BK135" s="171">
        <f>SUM(BK136:BK159)</f>
        <v>0</v>
      </c>
    </row>
    <row r="136" spans="1:65" s="2" customFormat="1" ht="49.15" customHeight="1">
      <c r="A136" s="35"/>
      <c r="B136" s="36"/>
      <c r="C136" s="174" t="s">
        <v>231</v>
      </c>
      <c r="D136" s="174" t="s">
        <v>147</v>
      </c>
      <c r="E136" s="175" t="s">
        <v>886</v>
      </c>
      <c r="F136" s="176" t="s">
        <v>887</v>
      </c>
      <c r="G136" s="177" t="s">
        <v>225</v>
      </c>
      <c r="H136" s="178">
        <v>15.554</v>
      </c>
      <c r="I136" s="179"/>
      <c r="J136" s="180">
        <f>ROUND(I136*H136,2)</f>
        <v>0</v>
      </c>
      <c r="K136" s="176" t="s">
        <v>784</v>
      </c>
      <c r="L136" s="40"/>
      <c r="M136" s="181" t="s">
        <v>19</v>
      </c>
      <c r="N136" s="182" t="s">
        <v>44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807</v>
      </c>
      <c r="AT136" s="185" t="s">
        <v>147</v>
      </c>
      <c r="AU136" s="185" t="s">
        <v>81</v>
      </c>
      <c r="AY136" s="18" t="s">
        <v>145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81</v>
      </c>
      <c r="BK136" s="186">
        <f>ROUND(I136*H136,2)</f>
        <v>0</v>
      </c>
      <c r="BL136" s="18" t="s">
        <v>807</v>
      </c>
      <c r="BM136" s="185" t="s">
        <v>1331</v>
      </c>
    </row>
    <row r="137" spans="1:65" s="2" customFormat="1" ht="97.5">
      <c r="A137" s="35"/>
      <c r="B137" s="36"/>
      <c r="C137" s="37"/>
      <c r="D137" s="187" t="s">
        <v>154</v>
      </c>
      <c r="E137" s="37"/>
      <c r="F137" s="188" t="s">
        <v>889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154</v>
      </c>
      <c r="AU137" s="18" t="s">
        <v>81</v>
      </c>
    </row>
    <row r="138" spans="1:65" s="13" customFormat="1">
      <c r="B138" s="194"/>
      <c r="C138" s="195"/>
      <c r="D138" s="187" t="s">
        <v>158</v>
      </c>
      <c r="E138" s="196" t="s">
        <v>19</v>
      </c>
      <c r="F138" s="197" t="s">
        <v>890</v>
      </c>
      <c r="G138" s="195"/>
      <c r="H138" s="196" t="s">
        <v>19</v>
      </c>
      <c r="I138" s="198"/>
      <c r="J138" s="195"/>
      <c r="K138" s="195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158</v>
      </c>
      <c r="AU138" s="203" t="s">
        <v>81</v>
      </c>
      <c r="AV138" s="13" t="s">
        <v>81</v>
      </c>
      <c r="AW138" s="13" t="s">
        <v>35</v>
      </c>
      <c r="AX138" s="13" t="s">
        <v>73</v>
      </c>
      <c r="AY138" s="203" t="s">
        <v>145</v>
      </c>
    </row>
    <row r="139" spans="1:65" s="14" customFormat="1">
      <c r="B139" s="204"/>
      <c r="C139" s="205"/>
      <c r="D139" s="187" t="s">
        <v>158</v>
      </c>
      <c r="E139" s="206" t="s">
        <v>19</v>
      </c>
      <c r="F139" s="207" t="s">
        <v>1332</v>
      </c>
      <c r="G139" s="205"/>
      <c r="H139" s="208">
        <v>15.554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158</v>
      </c>
      <c r="AU139" s="214" t="s">
        <v>81</v>
      </c>
      <c r="AV139" s="14" t="s">
        <v>83</v>
      </c>
      <c r="AW139" s="14" t="s">
        <v>35</v>
      </c>
      <c r="AX139" s="14" t="s">
        <v>73</v>
      </c>
      <c r="AY139" s="214" t="s">
        <v>145</v>
      </c>
    </row>
    <row r="140" spans="1:65" s="15" customFormat="1">
      <c r="B140" s="215"/>
      <c r="C140" s="216"/>
      <c r="D140" s="187" t="s">
        <v>158</v>
      </c>
      <c r="E140" s="217" t="s">
        <v>19</v>
      </c>
      <c r="F140" s="218" t="s">
        <v>170</v>
      </c>
      <c r="G140" s="216"/>
      <c r="H140" s="219">
        <v>15.554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158</v>
      </c>
      <c r="AU140" s="225" t="s">
        <v>81</v>
      </c>
      <c r="AV140" s="15" t="s">
        <v>152</v>
      </c>
      <c r="AW140" s="15" t="s">
        <v>35</v>
      </c>
      <c r="AX140" s="15" t="s">
        <v>81</v>
      </c>
      <c r="AY140" s="225" t="s">
        <v>145</v>
      </c>
    </row>
    <row r="141" spans="1:65" s="2" customFormat="1" ht="49.15" customHeight="1">
      <c r="A141" s="35"/>
      <c r="B141" s="36"/>
      <c r="C141" s="174" t="s">
        <v>239</v>
      </c>
      <c r="D141" s="174" t="s">
        <v>147</v>
      </c>
      <c r="E141" s="175" t="s">
        <v>892</v>
      </c>
      <c r="F141" s="176" t="s">
        <v>893</v>
      </c>
      <c r="G141" s="177" t="s">
        <v>225</v>
      </c>
      <c r="H141" s="178">
        <v>14.949</v>
      </c>
      <c r="I141" s="179"/>
      <c r="J141" s="180">
        <f>ROUND(I141*H141,2)</f>
        <v>0</v>
      </c>
      <c r="K141" s="176" t="s">
        <v>784</v>
      </c>
      <c r="L141" s="40"/>
      <c r="M141" s="181" t="s">
        <v>19</v>
      </c>
      <c r="N141" s="182" t="s">
        <v>44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807</v>
      </c>
      <c r="AT141" s="185" t="s">
        <v>147</v>
      </c>
      <c r="AU141" s="185" t="s">
        <v>81</v>
      </c>
      <c r="AY141" s="18" t="s">
        <v>145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81</v>
      </c>
      <c r="BK141" s="186">
        <f>ROUND(I141*H141,2)</f>
        <v>0</v>
      </c>
      <c r="BL141" s="18" t="s">
        <v>807</v>
      </c>
      <c r="BM141" s="185" t="s">
        <v>1333</v>
      </c>
    </row>
    <row r="142" spans="1:65" s="2" customFormat="1" ht="97.5">
      <c r="A142" s="35"/>
      <c r="B142" s="36"/>
      <c r="C142" s="37"/>
      <c r="D142" s="187" t="s">
        <v>154</v>
      </c>
      <c r="E142" s="37"/>
      <c r="F142" s="188" t="s">
        <v>895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154</v>
      </c>
      <c r="AU142" s="18" t="s">
        <v>81</v>
      </c>
    </row>
    <row r="143" spans="1:65" s="13" customFormat="1">
      <c r="B143" s="194"/>
      <c r="C143" s="195"/>
      <c r="D143" s="187" t="s">
        <v>158</v>
      </c>
      <c r="E143" s="196" t="s">
        <v>19</v>
      </c>
      <c r="F143" s="197" t="s">
        <v>809</v>
      </c>
      <c r="G143" s="195"/>
      <c r="H143" s="196" t="s">
        <v>19</v>
      </c>
      <c r="I143" s="198"/>
      <c r="J143" s="195"/>
      <c r="K143" s="195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158</v>
      </c>
      <c r="AU143" s="203" t="s">
        <v>81</v>
      </c>
      <c r="AV143" s="13" t="s">
        <v>81</v>
      </c>
      <c r="AW143" s="13" t="s">
        <v>35</v>
      </c>
      <c r="AX143" s="13" t="s">
        <v>73</v>
      </c>
      <c r="AY143" s="203" t="s">
        <v>145</v>
      </c>
    </row>
    <row r="144" spans="1:65" s="14" customFormat="1">
      <c r="B144" s="204"/>
      <c r="C144" s="205"/>
      <c r="D144" s="187" t="s">
        <v>158</v>
      </c>
      <c r="E144" s="206" t="s">
        <v>19</v>
      </c>
      <c r="F144" s="207" t="s">
        <v>1323</v>
      </c>
      <c r="G144" s="205"/>
      <c r="H144" s="208">
        <v>13.221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158</v>
      </c>
      <c r="AU144" s="214" t="s">
        <v>81</v>
      </c>
      <c r="AV144" s="14" t="s">
        <v>83</v>
      </c>
      <c r="AW144" s="14" t="s">
        <v>35</v>
      </c>
      <c r="AX144" s="14" t="s">
        <v>73</v>
      </c>
      <c r="AY144" s="214" t="s">
        <v>145</v>
      </c>
    </row>
    <row r="145" spans="1:65" s="13" customFormat="1">
      <c r="B145" s="194"/>
      <c r="C145" s="195"/>
      <c r="D145" s="187" t="s">
        <v>158</v>
      </c>
      <c r="E145" s="196" t="s">
        <v>19</v>
      </c>
      <c r="F145" s="197" t="s">
        <v>792</v>
      </c>
      <c r="G145" s="195"/>
      <c r="H145" s="196" t="s">
        <v>19</v>
      </c>
      <c r="I145" s="198"/>
      <c r="J145" s="195"/>
      <c r="K145" s="195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158</v>
      </c>
      <c r="AU145" s="203" t="s">
        <v>81</v>
      </c>
      <c r="AV145" s="13" t="s">
        <v>81</v>
      </c>
      <c r="AW145" s="13" t="s">
        <v>35</v>
      </c>
      <c r="AX145" s="13" t="s">
        <v>73</v>
      </c>
      <c r="AY145" s="203" t="s">
        <v>145</v>
      </c>
    </row>
    <row r="146" spans="1:65" s="14" customFormat="1">
      <c r="B146" s="204"/>
      <c r="C146" s="205"/>
      <c r="D146" s="187" t="s">
        <v>158</v>
      </c>
      <c r="E146" s="206" t="s">
        <v>19</v>
      </c>
      <c r="F146" s="207" t="s">
        <v>1319</v>
      </c>
      <c r="G146" s="205"/>
      <c r="H146" s="208">
        <v>1.728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158</v>
      </c>
      <c r="AU146" s="214" t="s">
        <v>81</v>
      </c>
      <c r="AV146" s="14" t="s">
        <v>83</v>
      </c>
      <c r="AW146" s="14" t="s">
        <v>35</v>
      </c>
      <c r="AX146" s="14" t="s">
        <v>73</v>
      </c>
      <c r="AY146" s="214" t="s">
        <v>145</v>
      </c>
    </row>
    <row r="147" spans="1:65" s="15" customFormat="1">
      <c r="B147" s="215"/>
      <c r="C147" s="216"/>
      <c r="D147" s="187" t="s">
        <v>158</v>
      </c>
      <c r="E147" s="217" t="s">
        <v>19</v>
      </c>
      <c r="F147" s="218" t="s">
        <v>170</v>
      </c>
      <c r="G147" s="216"/>
      <c r="H147" s="219">
        <v>14.949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158</v>
      </c>
      <c r="AU147" s="225" t="s">
        <v>81</v>
      </c>
      <c r="AV147" s="15" t="s">
        <v>152</v>
      </c>
      <c r="AW147" s="15" t="s">
        <v>35</v>
      </c>
      <c r="AX147" s="15" t="s">
        <v>81</v>
      </c>
      <c r="AY147" s="225" t="s">
        <v>145</v>
      </c>
    </row>
    <row r="148" spans="1:65" s="2" customFormat="1" ht="21.75" customHeight="1">
      <c r="A148" s="35"/>
      <c r="B148" s="36"/>
      <c r="C148" s="174" t="s">
        <v>246</v>
      </c>
      <c r="D148" s="174" t="s">
        <v>147</v>
      </c>
      <c r="E148" s="175" t="s">
        <v>896</v>
      </c>
      <c r="F148" s="176" t="s">
        <v>897</v>
      </c>
      <c r="G148" s="177" t="s">
        <v>225</v>
      </c>
      <c r="H148" s="178">
        <v>14.949</v>
      </c>
      <c r="I148" s="179"/>
      <c r="J148" s="180">
        <f>ROUND(I148*H148,2)</f>
        <v>0</v>
      </c>
      <c r="K148" s="176" t="s">
        <v>784</v>
      </c>
      <c r="L148" s="40"/>
      <c r="M148" s="181" t="s">
        <v>19</v>
      </c>
      <c r="N148" s="182" t="s">
        <v>44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807</v>
      </c>
      <c r="AT148" s="185" t="s">
        <v>147</v>
      </c>
      <c r="AU148" s="185" t="s">
        <v>81</v>
      </c>
      <c r="AY148" s="18" t="s">
        <v>145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81</v>
      </c>
      <c r="BK148" s="186">
        <f>ROUND(I148*H148,2)</f>
        <v>0</v>
      </c>
      <c r="BL148" s="18" t="s">
        <v>807</v>
      </c>
      <c r="BM148" s="185" t="s">
        <v>1334</v>
      </c>
    </row>
    <row r="149" spans="1:65" s="2" customFormat="1" ht="48.75">
      <c r="A149" s="35"/>
      <c r="B149" s="36"/>
      <c r="C149" s="37"/>
      <c r="D149" s="187" t="s">
        <v>154</v>
      </c>
      <c r="E149" s="37"/>
      <c r="F149" s="188" t="s">
        <v>899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154</v>
      </c>
      <c r="AU149" s="18" t="s">
        <v>81</v>
      </c>
    </row>
    <row r="150" spans="1:65" s="13" customFormat="1">
      <c r="B150" s="194"/>
      <c r="C150" s="195"/>
      <c r="D150" s="187" t="s">
        <v>158</v>
      </c>
      <c r="E150" s="196" t="s">
        <v>19</v>
      </c>
      <c r="F150" s="197" t="s">
        <v>809</v>
      </c>
      <c r="G150" s="195"/>
      <c r="H150" s="196" t="s">
        <v>19</v>
      </c>
      <c r="I150" s="198"/>
      <c r="J150" s="195"/>
      <c r="K150" s="195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158</v>
      </c>
      <c r="AU150" s="203" t="s">
        <v>81</v>
      </c>
      <c r="AV150" s="13" t="s">
        <v>81</v>
      </c>
      <c r="AW150" s="13" t="s">
        <v>35</v>
      </c>
      <c r="AX150" s="13" t="s">
        <v>73</v>
      </c>
      <c r="AY150" s="203" t="s">
        <v>145</v>
      </c>
    </row>
    <row r="151" spans="1:65" s="14" customFormat="1">
      <c r="B151" s="204"/>
      <c r="C151" s="205"/>
      <c r="D151" s="187" t="s">
        <v>158</v>
      </c>
      <c r="E151" s="206" t="s">
        <v>19</v>
      </c>
      <c r="F151" s="207" t="s">
        <v>1323</v>
      </c>
      <c r="G151" s="205"/>
      <c r="H151" s="208">
        <v>13.221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158</v>
      </c>
      <c r="AU151" s="214" t="s">
        <v>81</v>
      </c>
      <c r="AV151" s="14" t="s">
        <v>83</v>
      </c>
      <c r="AW151" s="14" t="s">
        <v>35</v>
      </c>
      <c r="AX151" s="14" t="s">
        <v>73</v>
      </c>
      <c r="AY151" s="214" t="s">
        <v>145</v>
      </c>
    </row>
    <row r="152" spans="1:65" s="13" customFormat="1">
      <c r="B152" s="194"/>
      <c r="C152" s="195"/>
      <c r="D152" s="187" t="s">
        <v>158</v>
      </c>
      <c r="E152" s="196" t="s">
        <v>19</v>
      </c>
      <c r="F152" s="197" t="s">
        <v>792</v>
      </c>
      <c r="G152" s="195"/>
      <c r="H152" s="196" t="s">
        <v>19</v>
      </c>
      <c r="I152" s="198"/>
      <c r="J152" s="195"/>
      <c r="K152" s="195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158</v>
      </c>
      <c r="AU152" s="203" t="s">
        <v>81</v>
      </c>
      <c r="AV152" s="13" t="s">
        <v>81</v>
      </c>
      <c r="AW152" s="13" t="s">
        <v>35</v>
      </c>
      <c r="AX152" s="13" t="s">
        <v>73</v>
      </c>
      <c r="AY152" s="203" t="s">
        <v>145</v>
      </c>
    </row>
    <row r="153" spans="1:65" s="14" customFormat="1">
      <c r="B153" s="204"/>
      <c r="C153" s="205"/>
      <c r="D153" s="187" t="s">
        <v>158</v>
      </c>
      <c r="E153" s="206" t="s">
        <v>19</v>
      </c>
      <c r="F153" s="207" t="s">
        <v>1319</v>
      </c>
      <c r="G153" s="205"/>
      <c r="H153" s="208">
        <v>1.728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158</v>
      </c>
      <c r="AU153" s="214" t="s">
        <v>81</v>
      </c>
      <c r="AV153" s="14" t="s">
        <v>83</v>
      </c>
      <c r="AW153" s="14" t="s">
        <v>35</v>
      </c>
      <c r="AX153" s="14" t="s">
        <v>73</v>
      </c>
      <c r="AY153" s="214" t="s">
        <v>145</v>
      </c>
    </row>
    <row r="154" spans="1:65" s="15" customFormat="1">
      <c r="B154" s="215"/>
      <c r="C154" s="216"/>
      <c r="D154" s="187" t="s">
        <v>158</v>
      </c>
      <c r="E154" s="217" t="s">
        <v>19</v>
      </c>
      <c r="F154" s="218" t="s">
        <v>170</v>
      </c>
      <c r="G154" s="216"/>
      <c r="H154" s="219">
        <v>14.949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158</v>
      </c>
      <c r="AU154" s="225" t="s">
        <v>81</v>
      </c>
      <c r="AV154" s="15" t="s">
        <v>152</v>
      </c>
      <c r="AW154" s="15" t="s">
        <v>35</v>
      </c>
      <c r="AX154" s="15" t="s">
        <v>81</v>
      </c>
      <c r="AY154" s="225" t="s">
        <v>145</v>
      </c>
    </row>
    <row r="155" spans="1:65" s="2" customFormat="1" ht="21.75" customHeight="1">
      <c r="A155" s="35"/>
      <c r="B155" s="36"/>
      <c r="C155" s="174" t="s">
        <v>254</v>
      </c>
      <c r="D155" s="174" t="s">
        <v>147</v>
      </c>
      <c r="E155" s="175" t="s">
        <v>907</v>
      </c>
      <c r="F155" s="176" t="s">
        <v>908</v>
      </c>
      <c r="G155" s="177" t="s">
        <v>225</v>
      </c>
      <c r="H155" s="178">
        <v>15.554</v>
      </c>
      <c r="I155" s="179"/>
      <c r="J155" s="180">
        <f>ROUND(I155*H155,2)</f>
        <v>0</v>
      </c>
      <c r="K155" s="176" t="s">
        <v>784</v>
      </c>
      <c r="L155" s="40"/>
      <c r="M155" s="181" t="s">
        <v>19</v>
      </c>
      <c r="N155" s="182" t="s">
        <v>44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807</v>
      </c>
      <c r="AT155" s="185" t="s">
        <v>147</v>
      </c>
      <c r="AU155" s="185" t="s">
        <v>81</v>
      </c>
      <c r="AY155" s="18" t="s">
        <v>145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81</v>
      </c>
      <c r="BK155" s="186">
        <f>ROUND(I155*H155,2)</f>
        <v>0</v>
      </c>
      <c r="BL155" s="18" t="s">
        <v>807</v>
      </c>
      <c r="BM155" s="185" t="s">
        <v>1335</v>
      </c>
    </row>
    <row r="156" spans="1:65" s="2" customFormat="1" ht="58.5">
      <c r="A156" s="35"/>
      <c r="B156" s="36"/>
      <c r="C156" s="37"/>
      <c r="D156" s="187" t="s">
        <v>154</v>
      </c>
      <c r="E156" s="37"/>
      <c r="F156" s="188" t="s">
        <v>910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81</v>
      </c>
    </row>
    <row r="157" spans="1:65" s="13" customFormat="1">
      <c r="B157" s="194"/>
      <c r="C157" s="195"/>
      <c r="D157" s="187" t="s">
        <v>158</v>
      </c>
      <c r="E157" s="196" t="s">
        <v>19</v>
      </c>
      <c r="F157" s="197" t="s">
        <v>911</v>
      </c>
      <c r="G157" s="195"/>
      <c r="H157" s="196" t="s">
        <v>19</v>
      </c>
      <c r="I157" s="198"/>
      <c r="J157" s="195"/>
      <c r="K157" s="195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158</v>
      </c>
      <c r="AU157" s="203" t="s">
        <v>81</v>
      </c>
      <c r="AV157" s="13" t="s">
        <v>81</v>
      </c>
      <c r="AW157" s="13" t="s">
        <v>35</v>
      </c>
      <c r="AX157" s="13" t="s">
        <v>73</v>
      </c>
      <c r="AY157" s="203" t="s">
        <v>145</v>
      </c>
    </row>
    <row r="158" spans="1:65" s="14" customFormat="1">
      <c r="B158" s="204"/>
      <c r="C158" s="205"/>
      <c r="D158" s="187" t="s">
        <v>158</v>
      </c>
      <c r="E158" s="206" t="s">
        <v>19</v>
      </c>
      <c r="F158" s="207" t="s">
        <v>1336</v>
      </c>
      <c r="G158" s="205"/>
      <c r="H158" s="208">
        <v>15.554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158</v>
      </c>
      <c r="AU158" s="214" t="s">
        <v>81</v>
      </c>
      <c r="AV158" s="14" t="s">
        <v>83</v>
      </c>
      <c r="AW158" s="14" t="s">
        <v>35</v>
      </c>
      <c r="AX158" s="14" t="s">
        <v>73</v>
      </c>
      <c r="AY158" s="214" t="s">
        <v>145</v>
      </c>
    </row>
    <row r="159" spans="1:65" s="15" customFormat="1">
      <c r="B159" s="215"/>
      <c r="C159" s="216"/>
      <c r="D159" s="187" t="s">
        <v>158</v>
      </c>
      <c r="E159" s="217" t="s">
        <v>19</v>
      </c>
      <c r="F159" s="218" t="s">
        <v>170</v>
      </c>
      <c r="G159" s="216"/>
      <c r="H159" s="219">
        <v>15.554</v>
      </c>
      <c r="I159" s="220"/>
      <c r="J159" s="216"/>
      <c r="K159" s="216"/>
      <c r="L159" s="221"/>
      <c r="M159" s="241"/>
      <c r="N159" s="242"/>
      <c r="O159" s="242"/>
      <c r="P159" s="242"/>
      <c r="Q159" s="242"/>
      <c r="R159" s="242"/>
      <c r="S159" s="242"/>
      <c r="T159" s="243"/>
      <c r="AT159" s="225" t="s">
        <v>158</v>
      </c>
      <c r="AU159" s="225" t="s">
        <v>81</v>
      </c>
      <c r="AV159" s="15" t="s">
        <v>152</v>
      </c>
      <c r="AW159" s="15" t="s">
        <v>35</v>
      </c>
      <c r="AX159" s="15" t="s">
        <v>81</v>
      </c>
      <c r="AY159" s="225" t="s">
        <v>145</v>
      </c>
    </row>
    <row r="160" spans="1:65" s="2" customFormat="1" ht="6.95" customHeight="1">
      <c r="A160" s="35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0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algorithmName="SHA-512" hashValue="PH+ec5+tbdo89p9AMWOv2mvdkHY++AzQ5Y1YM/Y66g2Rxu4Fb0JUQ3q+QwNPlKu1aVxDT6EqEMrwZvaQ08KmjQ==" saltValue="F34rJYz8oI/No7wYf+2ygZ8K6Oa1YJZPwqdnHXzqlORwy4FLT8RnuwIvLv4Rzontghma0tsql/oI/O9vCoK5SQ==" spinCount="100000" sheet="1" objects="1" scenarios="1" formatColumns="0" formatRows="0" autoFilter="0"/>
  <autoFilter ref="C81:K15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topLeftCell="A62" workbookViewId="0">
      <selection activeCell="H142" sqref="H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8.8320312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110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1337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ROUND(J85,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ROUND((SUM(BE85:BE188)),  2)</f>
        <v>0</v>
      </c>
      <c r="G33" s="35"/>
      <c r="H33" s="35"/>
      <c r="I33" s="119">
        <v>0.21</v>
      </c>
      <c r="J33" s="118">
        <f>ROUND(((SUM(BE85:BE188))*I33),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ROUND((SUM(BF85:BF188)),  2)</f>
        <v>0</v>
      </c>
      <c r="G34" s="35"/>
      <c r="H34" s="35"/>
      <c r="I34" s="119">
        <v>0.15</v>
      </c>
      <c r="J34" s="118">
        <f>ROUND(((SUM(BF85:BF188))*I34),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ROUND((SUM(BG85:BG188)),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ROUND((SUM(BH85:BH188)),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ROUND((SUM(BI85:BI188)),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VRN - Vedlejší rozpočtové náklady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J85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1337</v>
      </c>
      <c r="E60" s="138"/>
      <c r="F60" s="138"/>
      <c r="G60" s="138"/>
      <c r="H60" s="138"/>
      <c r="I60" s="138"/>
      <c r="J60" s="139">
        <f>J86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1338</v>
      </c>
      <c r="E61" s="144"/>
      <c r="F61" s="144"/>
      <c r="G61" s="144"/>
      <c r="H61" s="144"/>
      <c r="I61" s="144"/>
      <c r="J61" s="145">
        <f>J92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1339</v>
      </c>
      <c r="E62" s="144"/>
      <c r="F62" s="144"/>
      <c r="G62" s="144"/>
      <c r="H62" s="144"/>
      <c r="I62" s="144"/>
      <c r="J62" s="145">
        <f>J141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1340</v>
      </c>
      <c r="E63" s="144"/>
      <c r="F63" s="144"/>
      <c r="G63" s="144"/>
      <c r="H63" s="144"/>
      <c r="I63" s="144"/>
      <c r="J63" s="145">
        <f>J153</f>
        <v>0</v>
      </c>
      <c r="K63" s="142"/>
      <c r="L63" s="146"/>
    </row>
    <row r="64" spans="1:47" s="10" customFormat="1" ht="14.85" customHeight="1">
      <c r="B64" s="141"/>
      <c r="C64" s="142"/>
      <c r="D64" s="143" t="s">
        <v>1341</v>
      </c>
      <c r="E64" s="144"/>
      <c r="F64" s="144"/>
      <c r="G64" s="144"/>
      <c r="H64" s="144"/>
      <c r="I64" s="144"/>
      <c r="J64" s="145">
        <f>J162</f>
        <v>0</v>
      </c>
      <c r="K64" s="142"/>
      <c r="L64" s="146"/>
    </row>
    <row r="65" spans="1:31" s="10" customFormat="1" ht="14.85" customHeight="1">
      <c r="B65" s="141"/>
      <c r="C65" s="142"/>
      <c r="D65" s="143" t="s">
        <v>1342</v>
      </c>
      <c r="E65" s="144"/>
      <c r="F65" s="144"/>
      <c r="G65" s="144"/>
      <c r="H65" s="144"/>
      <c r="I65" s="144"/>
      <c r="J65" s="145">
        <f>J173</f>
        <v>0</v>
      </c>
      <c r="K65" s="142"/>
      <c r="L65" s="146"/>
    </row>
    <row r="66" spans="1:31" s="2" customFormat="1" ht="21.75" customHeight="1">
      <c r="A66" s="35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130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67" t="str">
        <f>E7</f>
        <v>Oprava propustků na trati Frýdek Místek - Český Těšín</v>
      </c>
      <c r="F75" s="368"/>
      <c r="G75" s="368"/>
      <c r="H75" s="368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112</v>
      </c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49" t="str">
        <f>E9</f>
        <v>VRN - Vedlejší rozpočtové náklady</v>
      </c>
      <c r="F77" s="366"/>
      <c r="G77" s="366"/>
      <c r="H77" s="366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F12</f>
        <v>TU 2531 Frýdek Místek - Český Těšín</v>
      </c>
      <c r="G79" s="37"/>
      <c r="H79" s="37"/>
      <c r="I79" s="30" t="s">
        <v>23</v>
      </c>
      <c r="J79" s="60" t="str">
        <f>IF(J12="","",J12)</f>
        <v>21. 3. 2022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25</v>
      </c>
      <c r="D81" s="37"/>
      <c r="E81" s="37"/>
      <c r="F81" s="28" t="str">
        <f>E15</f>
        <v>SŽ, s.o. OŘ Ostrava</v>
      </c>
      <c r="G81" s="37"/>
      <c r="H81" s="37"/>
      <c r="I81" s="30" t="s">
        <v>33</v>
      </c>
      <c r="J81" s="33" t="str">
        <f>E21</f>
        <v xml:space="preserve"> 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31</v>
      </c>
      <c r="D82" s="37"/>
      <c r="E82" s="37"/>
      <c r="F82" s="28" t="str">
        <f>IF(E18="","",E18)</f>
        <v>Vyplň údaj</v>
      </c>
      <c r="G82" s="37"/>
      <c r="H82" s="37"/>
      <c r="I82" s="30" t="s">
        <v>36</v>
      </c>
      <c r="J82" s="33" t="str">
        <f>E24</f>
        <v xml:space="preserve"> 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47"/>
      <c r="B84" s="148"/>
      <c r="C84" s="149" t="s">
        <v>131</v>
      </c>
      <c r="D84" s="150" t="s">
        <v>58</v>
      </c>
      <c r="E84" s="150" t="s">
        <v>54</v>
      </c>
      <c r="F84" s="150" t="s">
        <v>55</v>
      </c>
      <c r="G84" s="150" t="s">
        <v>132</v>
      </c>
      <c r="H84" s="150" t="s">
        <v>133</v>
      </c>
      <c r="I84" s="150" t="s">
        <v>134</v>
      </c>
      <c r="J84" s="150" t="s">
        <v>116</v>
      </c>
      <c r="K84" s="151" t="s">
        <v>135</v>
      </c>
      <c r="L84" s="152"/>
      <c r="M84" s="69" t="s">
        <v>19</v>
      </c>
      <c r="N84" s="70" t="s">
        <v>43</v>
      </c>
      <c r="O84" s="70" t="s">
        <v>136</v>
      </c>
      <c r="P84" s="70" t="s">
        <v>137</v>
      </c>
      <c r="Q84" s="70" t="s">
        <v>138</v>
      </c>
      <c r="R84" s="70" t="s">
        <v>139</v>
      </c>
      <c r="S84" s="70" t="s">
        <v>140</v>
      </c>
      <c r="T84" s="71" t="s">
        <v>141</v>
      </c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</row>
    <row r="85" spans="1:65" s="2" customFormat="1" ht="22.9" customHeight="1">
      <c r="A85" s="35"/>
      <c r="B85" s="36"/>
      <c r="C85" s="76" t="s">
        <v>142</v>
      </c>
      <c r="D85" s="37"/>
      <c r="E85" s="37"/>
      <c r="F85" s="37"/>
      <c r="G85" s="37"/>
      <c r="H85" s="37"/>
      <c r="I85" s="37"/>
      <c r="J85" s="153">
        <f>BK85</f>
        <v>0</v>
      </c>
      <c r="K85" s="37"/>
      <c r="L85" s="40"/>
      <c r="M85" s="72"/>
      <c r="N85" s="154"/>
      <c r="O85" s="73"/>
      <c r="P85" s="155">
        <f>P86</f>
        <v>0</v>
      </c>
      <c r="Q85" s="73"/>
      <c r="R85" s="155">
        <f>R86</f>
        <v>0</v>
      </c>
      <c r="S85" s="73"/>
      <c r="T85" s="156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117</v>
      </c>
      <c r="BK85" s="157">
        <f>BK86</f>
        <v>0</v>
      </c>
    </row>
    <row r="86" spans="1:65" s="12" customFormat="1" ht="25.9" customHeight="1">
      <c r="B86" s="158"/>
      <c r="C86" s="159"/>
      <c r="D86" s="160" t="s">
        <v>72</v>
      </c>
      <c r="E86" s="161" t="s">
        <v>108</v>
      </c>
      <c r="F86" s="161" t="s">
        <v>109</v>
      </c>
      <c r="G86" s="159"/>
      <c r="H86" s="159"/>
      <c r="I86" s="162"/>
      <c r="J86" s="163">
        <f>BK86</f>
        <v>0</v>
      </c>
      <c r="K86" s="159"/>
      <c r="L86" s="164"/>
      <c r="M86" s="165"/>
      <c r="N86" s="166"/>
      <c r="O86" s="166"/>
      <c r="P86" s="167">
        <f>P87+SUM(P88:P92)+P141+P153</f>
        <v>0</v>
      </c>
      <c r="Q86" s="166"/>
      <c r="R86" s="167">
        <f>R87+SUM(R88:R92)+R141+R153</f>
        <v>0</v>
      </c>
      <c r="S86" s="166"/>
      <c r="T86" s="168">
        <f>T87+SUM(T88:T92)+T141+T153</f>
        <v>0</v>
      </c>
      <c r="AR86" s="169" t="s">
        <v>187</v>
      </c>
      <c r="AT86" s="170" t="s">
        <v>72</v>
      </c>
      <c r="AU86" s="170" t="s">
        <v>73</v>
      </c>
      <c r="AY86" s="169" t="s">
        <v>145</v>
      </c>
      <c r="BK86" s="171">
        <f>BK87+SUM(BK88:BK92)+BK141+BK153</f>
        <v>0</v>
      </c>
    </row>
    <row r="87" spans="1:65" s="2" customFormat="1" ht="24.2" customHeight="1">
      <c r="A87" s="35"/>
      <c r="B87" s="36"/>
      <c r="C87" s="174" t="s">
        <v>81</v>
      </c>
      <c r="D87" s="174" t="s">
        <v>147</v>
      </c>
      <c r="E87" s="175" t="s">
        <v>1343</v>
      </c>
      <c r="F87" s="176" t="s">
        <v>1344</v>
      </c>
      <c r="G87" s="177" t="s">
        <v>181</v>
      </c>
      <c r="H87" s="178">
        <v>1050</v>
      </c>
      <c r="I87" s="179"/>
      <c r="J87" s="180">
        <f>ROUND(I87*H87,2)</f>
        <v>0</v>
      </c>
      <c r="K87" s="176" t="s">
        <v>19</v>
      </c>
      <c r="L87" s="40"/>
      <c r="M87" s="181" t="s">
        <v>19</v>
      </c>
      <c r="N87" s="182" t="s">
        <v>44</v>
      </c>
      <c r="O87" s="65"/>
      <c r="P87" s="183">
        <f>O87*H87</f>
        <v>0</v>
      </c>
      <c r="Q87" s="183">
        <v>0</v>
      </c>
      <c r="R87" s="183">
        <f>Q87*H87</f>
        <v>0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1345</v>
      </c>
      <c r="AT87" s="185" t="s">
        <v>147</v>
      </c>
      <c r="AU87" s="185" t="s">
        <v>81</v>
      </c>
      <c r="AY87" s="18" t="s">
        <v>145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81</v>
      </c>
      <c r="BK87" s="186">
        <f>ROUND(I87*H87,2)</f>
        <v>0</v>
      </c>
      <c r="BL87" s="18" t="s">
        <v>1345</v>
      </c>
      <c r="BM87" s="185" t="s">
        <v>1346</v>
      </c>
    </row>
    <row r="88" spans="1:65" s="2" customFormat="1" ht="58.5">
      <c r="A88" s="35"/>
      <c r="B88" s="36"/>
      <c r="C88" s="37"/>
      <c r="D88" s="187" t="s">
        <v>154</v>
      </c>
      <c r="E88" s="37"/>
      <c r="F88" s="188" t="s">
        <v>1347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154</v>
      </c>
      <c r="AU88" s="18" t="s">
        <v>81</v>
      </c>
    </row>
    <row r="89" spans="1:65" s="2" customFormat="1" ht="87.75">
      <c r="A89" s="35"/>
      <c r="B89" s="36"/>
      <c r="C89" s="37"/>
      <c r="D89" s="187" t="s">
        <v>754</v>
      </c>
      <c r="E89" s="37"/>
      <c r="F89" s="236" t="s">
        <v>1348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754</v>
      </c>
      <c r="AU89" s="18" t="s">
        <v>81</v>
      </c>
    </row>
    <row r="90" spans="1:65" s="14" customFormat="1">
      <c r="B90" s="204"/>
      <c r="C90" s="205"/>
      <c r="D90" s="187" t="s">
        <v>158</v>
      </c>
      <c r="E90" s="206" t="s">
        <v>19</v>
      </c>
      <c r="F90" s="207" t="s">
        <v>1349</v>
      </c>
      <c r="G90" s="205"/>
      <c r="H90" s="208">
        <v>1050</v>
      </c>
      <c r="I90" s="209"/>
      <c r="J90" s="205"/>
      <c r="K90" s="205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158</v>
      </c>
      <c r="AU90" s="214" t="s">
        <v>81</v>
      </c>
      <c r="AV90" s="14" t="s">
        <v>83</v>
      </c>
      <c r="AW90" s="14" t="s">
        <v>35</v>
      </c>
      <c r="AX90" s="14" t="s">
        <v>73</v>
      </c>
      <c r="AY90" s="214" t="s">
        <v>145</v>
      </c>
    </row>
    <row r="91" spans="1:65" s="15" customFormat="1">
      <c r="B91" s="215"/>
      <c r="C91" s="216"/>
      <c r="D91" s="187" t="s">
        <v>158</v>
      </c>
      <c r="E91" s="217" t="s">
        <v>19</v>
      </c>
      <c r="F91" s="218" t="s">
        <v>170</v>
      </c>
      <c r="G91" s="216"/>
      <c r="H91" s="219">
        <v>1050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158</v>
      </c>
      <c r="AU91" s="225" t="s">
        <v>81</v>
      </c>
      <c r="AV91" s="15" t="s">
        <v>152</v>
      </c>
      <c r="AW91" s="15" t="s">
        <v>35</v>
      </c>
      <c r="AX91" s="15" t="s">
        <v>81</v>
      </c>
      <c r="AY91" s="225" t="s">
        <v>145</v>
      </c>
    </row>
    <row r="92" spans="1:65" s="12" customFormat="1" ht="22.9" customHeight="1">
      <c r="B92" s="158"/>
      <c r="C92" s="159"/>
      <c r="D92" s="160" t="s">
        <v>72</v>
      </c>
      <c r="E92" s="172" t="s">
        <v>1350</v>
      </c>
      <c r="F92" s="172" t="s">
        <v>1351</v>
      </c>
      <c r="G92" s="159"/>
      <c r="H92" s="159"/>
      <c r="I92" s="162"/>
      <c r="J92" s="173">
        <f>BK92</f>
        <v>0</v>
      </c>
      <c r="K92" s="159"/>
      <c r="L92" s="164"/>
      <c r="M92" s="165"/>
      <c r="N92" s="166"/>
      <c r="O92" s="166"/>
      <c r="P92" s="167">
        <f>SUM(P93:P140)</f>
        <v>0</v>
      </c>
      <c r="Q92" s="166"/>
      <c r="R92" s="167">
        <f>SUM(R93:R140)</f>
        <v>0</v>
      </c>
      <c r="S92" s="166"/>
      <c r="T92" s="168">
        <f>SUM(T93:T140)</f>
        <v>0</v>
      </c>
      <c r="AR92" s="169" t="s">
        <v>187</v>
      </c>
      <c r="AT92" s="170" t="s">
        <v>72</v>
      </c>
      <c r="AU92" s="170" t="s">
        <v>81</v>
      </c>
      <c r="AY92" s="169" t="s">
        <v>145</v>
      </c>
      <c r="BK92" s="171">
        <f>SUM(BK93:BK140)</f>
        <v>0</v>
      </c>
    </row>
    <row r="93" spans="1:65" s="2" customFormat="1" ht="16.5" customHeight="1">
      <c r="A93" s="35"/>
      <c r="B93" s="36"/>
      <c r="C93" s="174" t="s">
        <v>83</v>
      </c>
      <c r="D93" s="174" t="s">
        <v>147</v>
      </c>
      <c r="E93" s="175" t="s">
        <v>1352</v>
      </c>
      <c r="F93" s="176" t="s">
        <v>1353</v>
      </c>
      <c r="G93" s="177" t="s">
        <v>1354</v>
      </c>
      <c r="H93" s="178">
        <v>4</v>
      </c>
      <c r="I93" s="179"/>
      <c r="J93" s="180">
        <f>ROUND(I93*H93,2)</f>
        <v>0</v>
      </c>
      <c r="K93" s="176" t="s">
        <v>151</v>
      </c>
      <c r="L93" s="40"/>
      <c r="M93" s="181" t="s">
        <v>19</v>
      </c>
      <c r="N93" s="182" t="s">
        <v>44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1345</v>
      </c>
      <c r="AT93" s="185" t="s">
        <v>147</v>
      </c>
      <c r="AU93" s="185" t="s">
        <v>83</v>
      </c>
      <c r="AY93" s="18" t="s">
        <v>145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81</v>
      </c>
      <c r="BK93" s="186">
        <f>ROUND(I93*H93,2)</f>
        <v>0</v>
      </c>
      <c r="BL93" s="18" t="s">
        <v>1345</v>
      </c>
      <c r="BM93" s="185" t="s">
        <v>1355</v>
      </c>
    </row>
    <row r="94" spans="1:65" s="2" customFormat="1">
      <c r="A94" s="35"/>
      <c r="B94" s="36"/>
      <c r="C94" s="37"/>
      <c r="D94" s="187" t="s">
        <v>154</v>
      </c>
      <c r="E94" s="37"/>
      <c r="F94" s="188" t="s">
        <v>1353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154</v>
      </c>
      <c r="AU94" s="18" t="s">
        <v>83</v>
      </c>
    </row>
    <row r="95" spans="1:65" s="2" customFormat="1">
      <c r="A95" s="35"/>
      <c r="B95" s="36"/>
      <c r="C95" s="37"/>
      <c r="D95" s="192" t="s">
        <v>156</v>
      </c>
      <c r="E95" s="37"/>
      <c r="F95" s="193" t="s">
        <v>1356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156</v>
      </c>
      <c r="AU95" s="18" t="s">
        <v>83</v>
      </c>
    </row>
    <row r="96" spans="1:65" s="2" customFormat="1" ht="29.25">
      <c r="A96" s="35"/>
      <c r="B96" s="36"/>
      <c r="C96" s="37"/>
      <c r="D96" s="187" t="s">
        <v>754</v>
      </c>
      <c r="E96" s="37"/>
      <c r="F96" s="236" t="s">
        <v>1357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754</v>
      </c>
      <c r="AU96" s="18" t="s">
        <v>83</v>
      </c>
    </row>
    <row r="97" spans="1:65" s="13" customFormat="1">
      <c r="B97" s="194"/>
      <c r="C97" s="195"/>
      <c r="D97" s="187" t="s">
        <v>158</v>
      </c>
      <c r="E97" s="196" t="s">
        <v>19</v>
      </c>
      <c r="F97" s="197" t="s">
        <v>1358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158</v>
      </c>
      <c r="AU97" s="203" t="s">
        <v>83</v>
      </c>
      <c r="AV97" s="13" t="s">
        <v>81</v>
      </c>
      <c r="AW97" s="13" t="s">
        <v>35</v>
      </c>
      <c r="AX97" s="13" t="s">
        <v>73</v>
      </c>
      <c r="AY97" s="203" t="s">
        <v>145</v>
      </c>
    </row>
    <row r="98" spans="1:65" s="13" customFormat="1">
      <c r="B98" s="194"/>
      <c r="C98" s="195"/>
      <c r="D98" s="187" t="s">
        <v>158</v>
      </c>
      <c r="E98" s="196" t="s">
        <v>19</v>
      </c>
      <c r="F98" s="197" t="s">
        <v>1359</v>
      </c>
      <c r="G98" s="195"/>
      <c r="H98" s="196" t="s">
        <v>19</v>
      </c>
      <c r="I98" s="198"/>
      <c r="J98" s="195"/>
      <c r="K98" s="195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158</v>
      </c>
      <c r="AU98" s="203" t="s">
        <v>83</v>
      </c>
      <c r="AV98" s="13" t="s">
        <v>81</v>
      </c>
      <c r="AW98" s="13" t="s">
        <v>35</v>
      </c>
      <c r="AX98" s="13" t="s">
        <v>73</v>
      </c>
      <c r="AY98" s="203" t="s">
        <v>145</v>
      </c>
    </row>
    <row r="99" spans="1:65" s="14" customFormat="1">
      <c r="B99" s="204"/>
      <c r="C99" s="205"/>
      <c r="D99" s="187" t="s">
        <v>158</v>
      </c>
      <c r="E99" s="206" t="s">
        <v>19</v>
      </c>
      <c r="F99" s="207" t="s">
        <v>152</v>
      </c>
      <c r="G99" s="205"/>
      <c r="H99" s="208">
        <v>4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158</v>
      </c>
      <c r="AU99" s="214" t="s">
        <v>83</v>
      </c>
      <c r="AV99" s="14" t="s">
        <v>83</v>
      </c>
      <c r="AW99" s="14" t="s">
        <v>35</v>
      </c>
      <c r="AX99" s="14" t="s">
        <v>73</v>
      </c>
      <c r="AY99" s="214" t="s">
        <v>145</v>
      </c>
    </row>
    <row r="100" spans="1:65" s="15" customFormat="1">
      <c r="B100" s="215"/>
      <c r="C100" s="216"/>
      <c r="D100" s="187" t="s">
        <v>158</v>
      </c>
      <c r="E100" s="217" t="s">
        <v>19</v>
      </c>
      <c r="F100" s="218" t="s">
        <v>170</v>
      </c>
      <c r="G100" s="216"/>
      <c r="H100" s="219">
        <v>4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158</v>
      </c>
      <c r="AU100" s="225" t="s">
        <v>83</v>
      </c>
      <c r="AV100" s="15" t="s">
        <v>152</v>
      </c>
      <c r="AW100" s="15" t="s">
        <v>35</v>
      </c>
      <c r="AX100" s="15" t="s">
        <v>81</v>
      </c>
      <c r="AY100" s="225" t="s">
        <v>145</v>
      </c>
    </row>
    <row r="101" spans="1:65" s="2" customFormat="1" ht="16.5" customHeight="1">
      <c r="A101" s="35"/>
      <c r="B101" s="36"/>
      <c r="C101" s="174" t="s">
        <v>171</v>
      </c>
      <c r="D101" s="174" t="s">
        <v>147</v>
      </c>
      <c r="E101" s="175" t="s">
        <v>1360</v>
      </c>
      <c r="F101" s="176" t="s">
        <v>1353</v>
      </c>
      <c r="G101" s="177" t="s">
        <v>1354</v>
      </c>
      <c r="H101" s="178">
        <v>4</v>
      </c>
      <c r="I101" s="179"/>
      <c r="J101" s="180">
        <f>ROUND(I101*H101,2)</f>
        <v>0</v>
      </c>
      <c r="K101" s="176" t="s">
        <v>19</v>
      </c>
      <c r="L101" s="40"/>
      <c r="M101" s="181" t="s">
        <v>19</v>
      </c>
      <c r="N101" s="182" t="s">
        <v>44</v>
      </c>
      <c r="O101" s="65"/>
      <c r="P101" s="183">
        <f>O101*H101</f>
        <v>0</v>
      </c>
      <c r="Q101" s="183">
        <v>0</v>
      </c>
      <c r="R101" s="183">
        <f>Q101*H101</f>
        <v>0</v>
      </c>
      <c r="S101" s="183">
        <v>0</v>
      </c>
      <c r="T101" s="184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5" t="s">
        <v>1345</v>
      </c>
      <c r="AT101" s="185" t="s">
        <v>147</v>
      </c>
      <c r="AU101" s="185" t="s">
        <v>83</v>
      </c>
      <c r="AY101" s="18" t="s">
        <v>145</v>
      </c>
      <c r="BE101" s="186">
        <f>IF(N101="základní",J101,0)</f>
        <v>0</v>
      </c>
      <c r="BF101" s="186">
        <f>IF(N101="snížená",J101,0)</f>
        <v>0</v>
      </c>
      <c r="BG101" s="186">
        <f>IF(N101="zákl. přenesená",J101,0)</f>
        <v>0</v>
      </c>
      <c r="BH101" s="186">
        <f>IF(N101="sníž. přenesená",J101,0)</f>
        <v>0</v>
      </c>
      <c r="BI101" s="186">
        <f>IF(N101="nulová",J101,0)</f>
        <v>0</v>
      </c>
      <c r="BJ101" s="18" t="s">
        <v>81</v>
      </c>
      <c r="BK101" s="186">
        <f>ROUND(I101*H101,2)</f>
        <v>0</v>
      </c>
      <c r="BL101" s="18" t="s">
        <v>1345</v>
      </c>
      <c r="BM101" s="185" t="s">
        <v>1361</v>
      </c>
    </row>
    <row r="102" spans="1:65" s="2" customFormat="1">
      <c r="A102" s="35"/>
      <c r="B102" s="36"/>
      <c r="C102" s="37"/>
      <c r="D102" s="187" t="s">
        <v>154</v>
      </c>
      <c r="E102" s="37"/>
      <c r="F102" s="188" t="s">
        <v>1353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154</v>
      </c>
      <c r="AU102" s="18" t="s">
        <v>83</v>
      </c>
    </row>
    <row r="103" spans="1:65" s="2" customFormat="1" ht="78">
      <c r="A103" s="35"/>
      <c r="B103" s="36"/>
      <c r="C103" s="37"/>
      <c r="D103" s="187" t="s">
        <v>754</v>
      </c>
      <c r="E103" s="37"/>
      <c r="F103" s="236" t="s">
        <v>1362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754</v>
      </c>
      <c r="AU103" s="18" t="s">
        <v>83</v>
      </c>
    </row>
    <row r="104" spans="1:65" s="13" customFormat="1">
      <c r="B104" s="194"/>
      <c r="C104" s="195"/>
      <c r="D104" s="187" t="s">
        <v>158</v>
      </c>
      <c r="E104" s="196" t="s">
        <v>19</v>
      </c>
      <c r="F104" s="197" t="s">
        <v>1363</v>
      </c>
      <c r="G104" s="195"/>
      <c r="H104" s="196" t="s">
        <v>19</v>
      </c>
      <c r="I104" s="198"/>
      <c r="J104" s="195"/>
      <c r="K104" s="195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158</v>
      </c>
      <c r="AU104" s="203" t="s">
        <v>83</v>
      </c>
      <c r="AV104" s="13" t="s">
        <v>81</v>
      </c>
      <c r="AW104" s="13" t="s">
        <v>35</v>
      </c>
      <c r="AX104" s="13" t="s">
        <v>73</v>
      </c>
      <c r="AY104" s="203" t="s">
        <v>145</v>
      </c>
    </row>
    <row r="105" spans="1:65" s="13" customFormat="1">
      <c r="B105" s="194"/>
      <c r="C105" s="195"/>
      <c r="D105" s="187" t="s">
        <v>158</v>
      </c>
      <c r="E105" s="196" t="s">
        <v>19</v>
      </c>
      <c r="F105" s="197" t="s">
        <v>1364</v>
      </c>
      <c r="G105" s="195"/>
      <c r="H105" s="196" t="s">
        <v>19</v>
      </c>
      <c r="I105" s="198"/>
      <c r="J105" s="195"/>
      <c r="K105" s="195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158</v>
      </c>
      <c r="AU105" s="203" t="s">
        <v>83</v>
      </c>
      <c r="AV105" s="13" t="s">
        <v>81</v>
      </c>
      <c r="AW105" s="13" t="s">
        <v>35</v>
      </c>
      <c r="AX105" s="13" t="s">
        <v>73</v>
      </c>
      <c r="AY105" s="203" t="s">
        <v>145</v>
      </c>
    </row>
    <row r="106" spans="1:65" s="14" customFormat="1">
      <c r="B106" s="204"/>
      <c r="C106" s="205"/>
      <c r="D106" s="187" t="s">
        <v>158</v>
      </c>
      <c r="E106" s="206" t="s">
        <v>19</v>
      </c>
      <c r="F106" s="207" t="s">
        <v>1365</v>
      </c>
      <c r="G106" s="205"/>
      <c r="H106" s="208">
        <v>4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158</v>
      </c>
      <c r="AU106" s="214" t="s">
        <v>83</v>
      </c>
      <c r="AV106" s="14" t="s">
        <v>83</v>
      </c>
      <c r="AW106" s="14" t="s">
        <v>35</v>
      </c>
      <c r="AX106" s="14" t="s">
        <v>73</v>
      </c>
      <c r="AY106" s="214" t="s">
        <v>145</v>
      </c>
    </row>
    <row r="107" spans="1:65" s="15" customFormat="1">
      <c r="B107" s="215"/>
      <c r="C107" s="216"/>
      <c r="D107" s="187" t="s">
        <v>158</v>
      </c>
      <c r="E107" s="217" t="s">
        <v>19</v>
      </c>
      <c r="F107" s="218" t="s">
        <v>170</v>
      </c>
      <c r="G107" s="216"/>
      <c r="H107" s="219">
        <v>4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158</v>
      </c>
      <c r="AU107" s="225" t="s">
        <v>83</v>
      </c>
      <c r="AV107" s="15" t="s">
        <v>152</v>
      </c>
      <c r="AW107" s="15" t="s">
        <v>35</v>
      </c>
      <c r="AX107" s="15" t="s">
        <v>81</v>
      </c>
      <c r="AY107" s="225" t="s">
        <v>145</v>
      </c>
    </row>
    <row r="108" spans="1:65" s="2" customFormat="1" ht="16.5" customHeight="1">
      <c r="A108" s="35"/>
      <c r="B108" s="36"/>
      <c r="C108" s="174" t="s">
        <v>152</v>
      </c>
      <c r="D108" s="174" t="s">
        <v>147</v>
      </c>
      <c r="E108" s="175" t="s">
        <v>1366</v>
      </c>
      <c r="F108" s="176" t="s">
        <v>1353</v>
      </c>
      <c r="G108" s="177" t="s">
        <v>1354</v>
      </c>
      <c r="H108" s="178">
        <v>5</v>
      </c>
      <c r="I108" s="179"/>
      <c r="J108" s="180">
        <f>ROUND(I108*H108,2)</f>
        <v>0</v>
      </c>
      <c r="K108" s="176" t="s">
        <v>19</v>
      </c>
      <c r="L108" s="40"/>
      <c r="M108" s="181" t="s">
        <v>19</v>
      </c>
      <c r="N108" s="182" t="s">
        <v>44</v>
      </c>
      <c r="O108" s="65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1345</v>
      </c>
      <c r="AT108" s="185" t="s">
        <v>147</v>
      </c>
      <c r="AU108" s="185" t="s">
        <v>83</v>
      </c>
      <c r="AY108" s="18" t="s">
        <v>145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81</v>
      </c>
      <c r="BK108" s="186">
        <f>ROUND(I108*H108,2)</f>
        <v>0</v>
      </c>
      <c r="BL108" s="18" t="s">
        <v>1345</v>
      </c>
      <c r="BM108" s="185" t="s">
        <v>1367</v>
      </c>
    </row>
    <row r="109" spans="1:65" s="2" customFormat="1">
      <c r="A109" s="35"/>
      <c r="B109" s="36"/>
      <c r="C109" s="37"/>
      <c r="D109" s="187" t="s">
        <v>154</v>
      </c>
      <c r="E109" s="37"/>
      <c r="F109" s="188" t="s">
        <v>1353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154</v>
      </c>
      <c r="AU109" s="18" t="s">
        <v>83</v>
      </c>
    </row>
    <row r="110" spans="1:65" s="2" customFormat="1" ht="78">
      <c r="A110" s="35"/>
      <c r="B110" s="36"/>
      <c r="C110" s="37"/>
      <c r="D110" s="187" t="s">
        <v>754</v>
      </c>
      <c r="E110" s="37"/>
      <c r="F110" s="236" t="s">
        <v>1362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754</v>
      </c>
      <c r="AU110" s="18" t="s">
        <v>83</v>
      </c>
    </row>
    <row r="111" spans="1:65" s="13" customFormat="1">
      <c r="B111" s="194"/>
      <c r="C111" s="195"/>
      <c r="D111" s="187" t="s">
        <v>158</v>
      </c>
      <c r="E111" s="196" t="s">
        <v>19</v>
      </c>
      <c r="F111" s="197" t="s">
        <v>1368</v>
      </c>
      <c r="G111" s="195"/>
      <c r="H111" s="196" t="s">
        <v>19</v>
      </c>
      <c r="I111" s="198"/>
      <c r="J111" s="195"/>
      <c r="K111" s="195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158</v>
      </c>
      <c r="AU111" s="203" t="s">
        <v>83</v>
      </c>
      <c r="AV111" s="13" t="s">
        <v>81</v>
      </c>
      <c r="AW111" s="13" t="s">
        <v>35</v>
      </c>
      <c r="AX111" s="13" t="s">
        <v>73</v>
      </c>
      <c r="AY111" s="203" t="s">
        <v>145</v>
      </c>
    </row>
    <row r="112" spans="1:65" s="13" customFormat="1">
      <c r="B112" s="194"/>
      <c r="C112" s="195"/>
      <c r="D112" s="187" t="s">
        <v>158</v>
      </c>
      <c r="E112" s="196" t="s">
        <v>19</v>
      </c>
      <c r="F112" s="197" t="s">
        <v>1364</v>
      </c>
      <c r="G112" s="195"/>
      <c r="H112" s="196" t="s">
        <v>19</v>
      </c>
      <c r="I112" s="198"/>
      <c r="J112" s="195"/>
      <c r="K112" s="195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158</v>
      </c>
      <c r="AU112" s="203" t="s">
        <v>83</v>
      </c>
      <c r="AV112" s="13" t="s">
        <v>81</v>
      </c>
      <c r="AW112" s="13" t="s">
        <v>35</v>
      </c>
      <c r="AX112" s="13" t="s">
        <v>73</v>
      </c>
      <c r="AY112" s="203" t="s">
        <v>145</v>
      </c>
    </row>
    <row r="113" spans="1:65" s="14" customFormat="1">
      <c r="B113" s="204"/>
      <c r="C113" s="205"/>
      <c r="D113" s="187" t="s">
        <v>158</v>
      </c>
      <c r="E113" s="206" t="s">
        <v>19</v>
      </c>
      <c r="F113" s="207" t="s">
        <v>1369</v>
      </c>
      <c r="G113" s="205"/>
      <c r="H113" s="208">
        <v>4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158</v>
      </c>
      <c r="AU113" s="214" t="s">
        <v>83</v>
      </c>
      <c r="AV113" s="14" t="s">
        <v>83</v>
      </c>
      <c r="AW113" s="14" t="s">
        <v>35</v>
      </c>
      <c r="AX113" s="14" t="s">
        <v>73</v>
      </c>
      <c r="AY113" s="214" t="s">
        <v>145</v>
      </c>
    </row>
    <row r="114" spans="1:65" s="14" customFormat="1">
      <c r="B114" s="204"/>
      <c r="C114" s="205"/>
      <c r="D114" s="187" t="s">
        <v>158</v>
      </c>
      <c r="E114" s="206" t="s">
        <v>19</v>
      </c>
      <c r="F114" s="207" t="s">
        <v>1370</v>
      </c>
      <c r="G114" s="205"/>
      <c r="H114" s="208">
        <v>1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158</v>
      </c>
      <c r="AU114" s="214" t="s">
        <v>83</v>
      </c>
      <c r="AV114" s="14" t="s">
        <v>83</v>
      </c>
      <c r="AW114" s="14" t="s">
        <v>35</v>
      </c>
      <c r="AX114" s="14" t="s">
        <v>73</v>
      </c>
      <c r="AY114" s="214" t="s">
        <v>145</v>
      </c>
    </row>
    <row r="115" spans="1:65" s="15" customFormat="1">
      <c r="B115" s="215"/>
      <c r="C115" s="216"/>
      <c r="D115" s="187" t="s">
        <v>158</v>
      </c>
      <c r="E115" s="217" t="s">
        <v>19</v>
      </c>
      <c r="F115" s="218" t="s">
        <v>170</v>
      </c>
      <c r="G115" s="216"/>
      <c r="H115" s="219">
        <v>5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158</v>
      </c>
      <c r="AU115" s="225" t="s">
        <v>83</v>
      </c>
      <c r="AV115" s="15" t="s">
        <v>152</v>
      </c>
      <c r="AW115" s="15" t="s">
        <v>35</v>
      </c>
      <c r="AX115" s="15" t="s">
        <v>81</v>
      </c>
      <c r="AY115" s="225" t="s">
        <v>145</v>
      </c>
    </row>
    <row r="116" spans="1:65" s="2" customFormat="1" ht="16.5" customHeight="1">
      <c r="A116" s="35"/>
      <c r="B116" s="36"/>
      <c r="C116" s="174" t="s">
        <v>187</v>
      </c>
      <c r="D116" s="174" t="s">
        <v>147</v>
      </c>
      <c r="E116" s="175" t="s">
        <v>1371</v>
      </c>
      <c r="F116" s="176" t="s">
        <v>1372</v>
      </c>
      <c r="G116" s="177" t="s">
        <v>1354</v>
      </c>
      <c r="H116" s="178">
        <v>4</v>
      </c>
      <c r="I116" s="179"/>
      <c r="J116" s="180">
        <f>ROUND(I116*H116,2)</f>
        <v>0</v>
      </c>
      <c r="K116" s="176" t="s">
        <v>151</v>
      </c>
      <c r="L116" s="40"/>
      <c r="M116" s="181" t="s">
        <v>19</v>
      </c>
      <c r="N116" s="182" t="s">
        <v>44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1345</v>
      </c>
      <c r="AT116" s="185" t="s">
        <v>147</v>
      </c>
      <c r="AU116" s="185" t="s">
        <v>83</v>
      </c>
      <c r="AY116" s="18" t="s">
        <v>145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81</v>
      </c>
      <c r="BK116" s="186">
        <f>ROUND(I116*H116,2)</f>
        <v>0</v>
      </c>
      <c r="BL116" s="18" t="s">
        <v>1345</v>
      </c>
      <c r="BM116" s="185" t="s">
        <v>1373</v>
      </c>
    </row>
    <row r="117" spans="1:65" s="2" customFormat="1">
      <c r="A117" s="35"/>
      <c r="B117" s="36"/>
      <c r="C117" s="37"/>
      <c r="D117" s="187" t="s">
        <v>154</v>
      </c>
      <c r="E117" s="37"/>
      <c r="F117" s="188" t="s">
        <v>1372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154</v>
      </c>
      <c r="AU117" s="18" t="s">
        <v>83</v>
      </c>
    </row>
    <row r="118" spans="1:65" s="2" customFormat="1">
      <c r="A118" s="35"/>
      <c r="B118" s="36"/>
      <c r="C118" s="37"/>
      <c r="D118" s="192" t="s">
        <v>156</v>
      </c>
      <c r="E118" s="37"/>
      <c r="F118" s="193" t="s">
        <v>1374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156</v>
      </c>
      <c r="AU118" s="18" t="s">
        <v>83</v>
      </c>
    </row>
    <row r="119" spans="1:65" s="13" customFormat="1">
      <c r="B119" s="194"/>
      <c r="C119" s="195"/>
      <c r="D119" s="187" t="s">
        <v>158</v>
      </c>
      <c r="E119" s="196" t="s">
        <v>19</v>
      </c>
      <c r="F119" s="197" t="s">
        <v>1375</v>
      </c>
      <c r="G119" s="195"/>
      <c r="H119" s="196" t="s">
        <v>19</v>
      </c>
      <c r="I119" s="198"/>
      <c r="J119" s="195"/>
      <c r="K119" s="195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158</v>
      </c>
      <c r="AU119" s="203" t="s">
        <v>83</v>
      </c>
      <c r="AV119" s="13" t="s">
        <v>81</v>
      </c>
      <c r="AW119" s="13" t="s">
        <v>35</v>
      </c>
      <c r="AX119" s="13" t="s">
        <v>73</v>
      </c>
      <c r="AY119" s="203" t="s">
        <v>145</v>
      </c>
    </row>
    <row r="120" spans="1:65" s="14" customFormat="1">
      <c r="B120" s="204"/>
      <c r="C120" s="205"/>
      <c r="D120" s="187" t="s">
        <v>158</v>
      </c>
      <c r="E120" s="206" t="s">
        <v>19</v>
      </c>
      <c r="F120" s="207" t="s">
        <v>842</v>
      </c>
      <c r="G120" s="205"/>
      <c r="H120" s="208">
        <v>4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158</v>
      </c>
      <c r="AU120" s="214" t="s">
        <v>83</v>
      </c>
      <c r="AV120" s="14" t="s">
        <v>83</v>
      </c>
      <c r="AW120" s="14" t="s">
        <v>35</v>
      </c>
      <c r="AX120" s="14" t="s">
        <v>73</v>
      </c>
      <c r="AY120" s="214" t="s">
        <v>145</v>
      </c>
    </row>
    <row r="121" spans="1:65" s="15" customFormat="1">
      <c r="B121" s="215"/>
      <c r="C121" s="216"/>
      <c r="D121" s="187" t="s">
        <v>158</v>
      </c>
      <c r="E121" s="217" t="s">
        <v>19</v>
      </c>
      <c r="F121" s="218" t="s">
        <v>170</v>
      </c>
      <c r="G121" s="216"/>
      <c r="H121" s="219">
        <v>4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158</v>
      </c>
      <c r="AU121" s="225" t="s">
        <v>83</v>
      </c>
      <c r="AV121" s="15" t="s">
        <v>152</v>
      </c>
      <c r="AW121" s="15" t="s">
        <v>35</v>
      </c>
      <c r="AX121" s="15" t="s">
        <v>81</v>
      </c>
      <c r="AY121" s="225" t="s">
        <v>145</v>
      </c>
    </row>
    <row r="122" spans="1:65" s="2" customFormat="1" ht="24.2" customHeight="1">
      <c r="A122" s="35"/>
      <c r="B122" s="36"/>
      <c r="C122" s="174" t="s">
        <v>193</v>
      </c>
      <c r="D122" s="174" t="s">
        <v>147</v>
      </c>
      <c r="E122" s="175" t="s">
        <v>1376</v>
      </c>
      <c r="F122" s="176" t="s">
        <v>1377</v>
      </c>
      <c r="G122" s="177" t="s">
        <v>1378</v>
      </c>
      <c r="H122" s="178">
        <v>2</v>
      </c>
      <c r="I122" s="179"/>
      <c r="J122" s="180">
        <f>ROUND(I122*H122,2)</f>
        <v>0</v>
      </c>
      <c r="K122" s="176" t="s">
        <v>151</v>
      </c>
      <c r="L122" s="40"/>
      <c r="M122" s="181" t="s">
        <v>19</v>
      </c>
      <c r="N122" s="182" t="s">
        <v>44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1345</v>
      </c>
      <c r="AT122" s="185" t="s">
        <v>147</v>
      </c>
      <c r="AU122" s="185" t="s">
        <v>83</v>
      </c>
      <c r="AY122" s="18" t="s">
        <v>145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81</v>
      </c>
      <c r="BK122" s="186">
        <f>ROUND(I122*H122,2)</f>
        <v>0</v>
      </c>
      <c r="BL122" s="18" t="s">
        <v>1345</v>
      </c>
      <c r="BM122" s="185" t="s">
        <v>1379</v>
      </c>
    </row>
    <row r="123" spans="1:65" s="2" customFormat="1">
      <c r="A123" s="35"/>
      <c r="B123" s="36"/>
      <c r="C123" s="37"/>
      <c r="D123" s="187" t="s">
        <v>154</v>
      </c>
      <c r="E123" s="37"/>
      <c r="F123" s="188" t="s">
        <v>1377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154</v>
      </c>
      <c r="AU123" s="18" t="s">
        <v>83</v>
      </c>
    </row>
    <row r="124" spans="1:65" s="2" customFormat="1">
      <c r="A124" s="35"/>
      <c r="B124" s="36"/>
      <c r="C124" s="37"/>
      <c r="D124" s="192" t="s">
        <v>156</v>
      </c>
      <c r="E124" s="37"/>
      <c r="F124" s="193" t="s">
        <v>1380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156</v>
      </c>
      <c r="AU124" s="18" t="s">
        <v>83</v>
      </c>
    </row>
    <row r="125" spans="1:65" s="13" customFormat="1" ht="22.5">
      <c r="B125" s="194"/>
      <c r="C125" s="195"/>
      <c r="D125" s="187" t="s">
        <v>158</v>
      </c>
      <c r="E125" s="196" t="s">
        <v>19</v>
      </c>
      <c r="F125" s="197" t="s">
        <v>1381</v>
      </c>
      <c r="G125" s="195"/>
      <c r="H125" s="196" t="s">
        <v>19</v>
      </c>
      <c r="I125" s="198"/>
      <c r="J125" s="195"/>
      <c r="K125" s="195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158</v>
      </c>
      <c r="AU125" s="203" t="s">
        <v>83</v>
      </c>
      <c r="AV125" s="13" t="s">
        <v>81</v>
      </c>
      <c r="AW125" s="13" t="s">
        <v>35</v>
      </c>
      <c r="AX125" s="13" t="s">
        <v>73</v>
      </c>
      <c r="AY125" s="203" t="s">
        <v>145</v>
      </c>
    </row>
    <row r="126" spans="1:65" s="13" customFormat="1">
      <c r="B126" s="194"/>
      <c r="C126" s="195"/>
      <c r="D126" s="187" t="s">
        <v>158</v>
      </c>
      <c r="E126" s="196" t="s">
        <v>19</v>
      </c>
      <c r="F126" s="197" t="s">
        <v>1382</v>
      </c>
      <c r="G126" s="195"/>
      <c r="H126" s="196" t="s">
        <v>19</v>
      </c>
      <c r="I126" s="198"/>
      <c r="J126" s="195"/>
      <c r="K126" s="195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158</v>
      </c>
      <c r="AU126" s="203" t="s">
        <v>83</v>
      </c>
      <c r="AV126" s="13" t="s">
        <v>81</v>
      </c>
      <c r="AW126" s="13" t="s">
        <v>35</v>
      </c>
      <c r="AX126" s="13" t="s">
        <v>73</v>
      </c>
      <c r="AY126" s="203" t="s">
        <v>145</v>
      </c>
    </row>
    <row r="127" spans="1:65" s="14" customFormat="1">
      <c r="B127" s="204"/>
      <c r="C127" s="205"/>
      <c r="D127" s="187" t="s">
        <v>158</v>
      </c>
      <c r="E127" s="206" t="s">
        <v>19</v>
      </c>
      <c r="F127" s="207" t="s">
        <v>876</v>
      </c>
      <c r="G127" s="205"/>
      <c r="H127" s="208">
        <v>2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158</v>
      </c>
      <c r="AU127" s="214" t="s">
        <v>83</v>
      </c>
      <c r="AV127" s="14" t="s">
        <v>83</v>
      </c>
      <c r="AW127" s="14" t="s">
        <v>35</v>
      </c>
      <c r="AX127" s="14" t="s">
        <v>73</v>
      </c>
      <c r="AY127" s="214" t="s">
        <v>145</v>
      </c>
    </row>
    <row r="128" spans="1:65" s="15" customFormat="1">
      <c r="B128" s="215"/>
      <c r="C128" s="216"/>
      <c r="D128" s="187" t="s">
        <v>158</v>
      </c>
      <c r="E128" s="217" t="s">
        <v>19</v>
      </c>
      <c r="F128" s="218" t="s">
        <v>170</v>
      </c>
      <c r="G128" s="216"/>
      <c r="H128" s="219">
        <v>2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158</v>
      </c>
      <c r="AU128" s="225" t="s">
        <v>83</v>
      </c>
      <c r="AV128" s="15" t="s">
        <v>152</v>
      </c>
      <c r="AW128" s="15" t="s">
        <v>35</v>
      </c>
      <c r="AX128" s="15" t="s">
        <v>81</v>
      </c>
      <c r="AY128" s="225" t="s">
        <v>145</v>
      </c>
    </row>
    <row r="129" spans="1:65" s="2" customFormat="1" ht="24.2" customHeight="1">
      <c r="A129" s="35"/>
      <c r="B129" s="36"/>
      <c r="C129" s="174" t="s">
        <v>200</v>
      </c>
      <c r="D129" s="174" t="s">
        <v>147</v>
      </c>
      <c r="E129" s="175" t="s">
        <v>1383</v>
      </c>
      <c r="F129" s="176" t="s">
        <v>1377</v>
      </c>
      <c r="G129" s="177" t="s">
        <v>1378</v>
      </c>
      <c r="H129" s="178">
        <v>4</v>
      </c>
      <c r="I129" s="179"/>
      <c r="J129" s="180">
        <f>ROUND(I129*H129,2)</f>
        <v>0</v>
      </c>
      <c r="K129" s="176" t="s">
        <v>19</v>
      </c>
      <c r="L129" s="40"/>
      <c r="M129" s="181" t="s">
        <v>19</v>
      </c>
      <c r="N129" s="182" t="s">
        <v>44</v>
      </c>
      <c r="O129" s="65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5" t="s">
        <v>1345</v>
      </c>
      <c r="AT129" s="185" t="s">
        <v>147</v>
      </c>
      <c r="AU129" s="185" t="s">
        <v>83</v>
      </c>
      <c r="AY129" s="18" t="s">
        <v>145</v>
      </c>
      <c r="BE129" s="186">
        <f>IF(N129="základní",J129,0)</f>
        <v>0</v>
      </c>
      <c r="BF129" s="186">
        <f>IF(N129="snížená",J129,0)</f>
        <v>0</v>
      </c>
      <c r="BG129" s="186">
        <f>IF(N129="zákl. přenesená",J129,0)</f>
        <v>0</v>
      </c>
      <c r="BH129" s="186">
        <f>IF(N129="sníž. přenesená",J129,0)</f>
        <v>0</v>
      </c>
      <c r="BI129" s="186">
        <f>IF(N129="nulová",J129,0)</f>
        <v>0</v>
      </c>
      <c r="BJ129" s="18" t="s">
        <v>81</v>
      </c>
      <c r="BK129" s="186">
        <f>ROUND(I129*H129,2)</f>
        <v>0</v>
      </c>
      <c r="BL129" s="18" t="s">
        <v>1345</v>
      </c>
      <c r="BM129" s="185" t="s">
        <v>1384</v>
      </c>
    </row>
    <row r="130" spans="1:65" s="2" customFormat="1">
      <c r="A130" s="35"/>
      <c r="B130" s="36"/>
      <c r="C130" s="37"/>
      <c r="D130" s="187" t="s">
        <v>154</v>
      </c>
      <c r="E130" s="37"/>
      <c r="F130" s="188" t="s">
        <v>1377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154</v>
      </c>
      <c r="AU130" s="18" t="s">
        <v>83</v>
      </c>
    </row>
    <row r="131" spans="1:65" s="13" customFormat="1" ht="22.5">
      <c r="B131" s="194"/>
      <c r="C131" s="195"/>
      <c r="D131" s="187" t="s">
        <v>158</v>
      </c>
      <c r="E131" s="196" t="s">
        <v>19</v>
      </c>
      <c r="F131" s="197" t="s">
        <v>1385</v>
      </c>
      <c r="G131" s="195"/>
      <c r="H131" s="196" t="s">
        <v>19</v>
      </c>
      <c r="I131" s="198"/>
      <c r="J131" s="195"/>
      <c r="K131" s="195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158</v>
      </c>
      <c r="AU131" s="203" t="s">
        <v>83</v>
      </c>
      <c r="AV131" s="13" t="s">
        <v>81</v>
      </c>
      <c r="AW131" s="13" t="s">
        <v>35</v>
      </c>
      <c r="AX131" s="13" t="s">
        <v>73</v>
      </c>
      <c r="AY131" s="203" t="s">
        <v>145</v>
      </c>
    </row>
    <row r="132" spans="1:65" s="14" customFormat="1">
      <c r="B132" s="204"/>
      <c r="C132" s="205"/>
      <c r="D132" s="187" t="s">
        <v>158</v>
      </c>
      <c r="E132" s="206" t="s">
        <v>19</v>
      </c>
      <c r="F132" s="207" t="s">
        <v>842</v>
      </c>
      <c r="G132" s="205"/>
      <c r="H132" s="208">
        <v>4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158</v>
      </c>
      <c r="AU132" s="214" t="s">
        <v>83</v>
      </c>
      <c r="AV132" s="14" t="s">
        <v>83</v>
      </c>
      <c r="AW132" s="14" t="s">
        <v>35</v>
      </c>
      <c r="AX132" s="14" t="s">
        <v>73</v>
      </c>
      <c r="AY132" s="214" t="s">
        <v>145</v>
      </c>
    </row>
    <row r="133" spans="1:65" s="15" customFormat="1">
      <c r="B133" s="215"/>
      <c r="C133" s="216"/>
      <c r="D133" s="187" t="s">
        <v>158</v>
      </c>
      <c r="E133" s="217" t="s">
        <v>19</v>
      </c>
      <c r="F133" s="218" t="s">
        <v>170</v>
      </c>
      <c r="G133" s="216"/>
      <c r="H133" s="219">
        <v>4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158</v>
      </c>
      <c r="AU133" s="225" t="s">
        <v>83</v>
      </c>
      <c r="AV133" s="15" t="s">
        <v>152</v>
      </c>
      <c r="AW133" s="15" t="s">
        <v>35</v>
      </c>
      <c r="AX133" s="15" t="s">
        <v>81</v>
      </c>
      <c r="AY133" s="225" t="s">
        <v>145</v>
      </c>
    </row>
    <row r="134" spans="1:65" s="2" customFormat="1" ht="16.5" customHeight="1">
      <c r="A134" s="35"/>
      <c r="B134" s="36"/>
      <c r="C134" s="174" t="s">
        <v>191</v>
      </c>
      <c r="D134" s="174" t="s">
        <v>147</v>
      </c>
      <c r="E134" s="175" t="s">
        <v>1386</v>
      </c>
      <c r="F134" s="176" t="s">
        <v>1387</v>
      </c>
      <c r="G134" s="177" t="s">
        <v>1354</v>
      </c>
      <c r="H134" s="178">
        <v>2</v>
      </c>
      <c r="I134" s="179"/>
      <c r="J134" s="180">
        <f>ROUND(I134*H134,2)</f>
        <v>0</v>
      </c>
      <c r="K134" s="176" t="s">
        <v>151</v>
      </c>
      <c r="L134" s="40"/>
      <c r="M134" s="181" t="s">
        <v>19</v>
      </c>
      <c r="N134" s="182" t="s">
        <v>44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1345</v>
      </c>
      <c r="AT134" s="185" t="s">
        <v>147</v>
      </c>
      <c r="AU134" s="185" t="s">
        <v>83</v>
      </c>
      <c r="AY134" s="18" t="s">
        <v>145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81</v>
      </c>
      <c r="BK134" s="186">
        <f>ROUND(I134*H134,2)</f>
        <v>0</v>
      </c>
      <c r="BL134" s="18" t="s">
        <v>1345</v>
      </c>
      <c r="BM134" s="185" t="s">
        <v>1388</v>
      </c>
    </row>
    <row r="135" spans="1:65" s="2" customFormat="1">
      <c r="A135" s="35"/>
      <c r="B135" s="36"/>
      <c r="C135" s="37"/>
      <c r="D135" s="187" t="s">
        <v>154</v>
      </c>
      <c r="E135" s="37"/>
      <c r="F135" s="188" t="s">
        <v>1387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154</v>
      </c>
      <c r="AU135" s="18" t="s">
        <v>83</v>
      </c>
    </row>
    <row r="136" spans="1:65" s="2" customFormat="1">
      <c r="A136" s="35"/>
      <c r="B136" s="36"/>
      <c r="C136" s="37"/>
      <c r="D136" s="192" t="s">
        <v>156</v>
      </c>
      <c r="E136" s="37"/>
      <c r="F136" s="193" t="s">
        <v>1389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156</v>
      </c>
      <c r="AU136" s="18" t="s">
        <v>83</v>
      </c>
    </row>
    <row r="137" spans="1:65" s="2" customFormat="1" ht="39">
      <c r="A137" s="35"/>
      <c r="B137" s="36"/>
      <c r="C137" s="37"/>
      <c r="D137" s="187" t="s">
        <v>754</v>
      </c>
      <c r="E137" s="37"/>
      <c r="F137" s="236" t="s">
        <v>1390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754</v>
      </c>
      <c r="AU137" s="18" t="s">
        <v>83</v>
      </c>
    </row>
    <row r="138" spans="1:65" s="13" customFormat="1">
      <c r="B138" s="194"/>
      <c r="C138" s="195"/>
      <c r="D138" s="187" t="s">
        <v>158</v>
      </c>
      <c r="E138" s="196" t="s">
        <v>19</v>
      </c>
      <c r="F138" s="197" t="s">
        <v>1391</v>
      </c>
      <c r="G138" s="195"/>
      <c r="H138" s="196" t="s">
        <v>19</v>
      </c>
      <c r="I138" s="198"/>
      <c r="J138" s="195"/>
      <c r="K138" s="195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158</v>
      </c>
      <c r="AU138" s="203" t="s">
        <v>83</v>
      </c>
      <c r="AV138" s="13" t="s">
        <v>81</v>
      </c>
      <c r="AW138" s="13" t="s">
        <v>35</v>
      </c>
      <c r="AX138" s="13" t="s">
        <v>73</v>
      </c>
      <c r="AY138" s="203" t="s">
        <v>145</v>
      </c>
    </row>
    <row r="139" spans="1:65" s="14" customFormat="1">
      <c r="B139" s="204"/>
      <c r="C139" s="205"/>
      <c r="D139" s="187" t="s">
        <v>158</v>
      </c>
      <c r="E139" s="206" t="s">
        <v>19</v>
      </c>
      <c r="F139" s="207" t="s">
        <v>876</v>
      </c>
      <c r="G139" s="205"/>
      <c r="H139" s="208">
        <v>2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158</v>
      </c>
      <c r="AU139" s="214" t="s">
        <v>83</v>
      </c>
      <c r="AV139" s="14" t="s">
        <v>83</v>
      </c>
      <c r="AW139" s="14" t="s">
        <v>35</v>
      </c>
      <c r="AX139" s="14" t="s">
        <v>73</v>
      </c>
      <c r="AY139" s="214" t="s">
        <v>145</v>
      </c>
    </row>
    <row r="140" spans="1:65" s="15" customFormat="1">
      <c r="B140" s="215"/>
      <c r="C140" s="216"/>
      <c r="D140" s="187" t="s">
        <v>158</v>
      </c>
      <c r="E140" s="217" t="s">
        <v>19</v>
      </c>
      <c r="F140" s="218" t="s">
        <v>170</v>
      </c>
      <c r="G140" s="216"/>
      <c r="H140" s="219">
        <v>2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158</v>
      </c>
      <c r="AU140" s="225" t="s">
        <v>83</v>
      </c>
      <c r="AV140" s="15" t="s">
        <v>152</v>
      </c>
      <c r="AW140" s="15" t="s">
        <v>35</v>
      </c>
      <c r="AX140" s="15" t="s">
        <v>81</v>
      </c>
      <c r="AY140" s="225" t="s">
        <v>145</v>
      </c>
    </row>
    <row r="141" spans="1:65" s="12" customFormat="1" ht="22.9" customHeight="1">
      <c r="B141" s="158"/>
      <c r="C141" s="159"/>
      <c r="D141" s="160" t="s">
        <v>72</v>
      </c>
      <c r="E141" s="172" t="s">
        <v>1392</v>
      </c>
      <c r="F141" s="172" t="s">
        <v>1393</v>
      </c>
      <c r="G141" s="159"/>
      <c r="H141" s="159"/>
      <c r="I141" s="162"/>
      <c r="J141" s="173">
        <f>BK141</f>
        <v>0</v>
      </c>
      <c r="K141" s="159"/>
      <c r="L141" s="164"/>
      <c r="M141" s="165"/>
      <c r="N141" s="166"/>
      <c r="O141" s="166"/>
      <c r="P141" s="167">
        <f>SUM(P142:P152)</f>
        <v>0</v>
      </c>
      <c r="Q141" s="166"/>
      <c r="R141" s="167">
        <f>SUM(R142:R152)</f>
        <v>0</v>
      </c>
      <c r="S141" s="166"/>
      <c r="T141" s="168">
        <f>SUM(T142:T152)</f>
        <v>0</v>
      </c>
      <c r="AR141" s="169" t="s">
        <v>187</v>
      </c>
      <c r="AT141" s="170" t="s">
        <v>72</v>
      </c>
      <c r="AU141" s="170" t="s">
        <v>81</v>
      </c>
      <c r="AY141" s="169" t="s">
        <v>145</v>
      </c>
      <c r="BK141" s="171">
        <f>SUM(BK142:BK152)</f>
        <v>0</v>
      </c>
    </row>
    <row r="142" spans="1:65" s="2" customFormat="1" ht="16.5" customHeight="1">
      <c r="A142" s="35"/>
      <c r="B142" s="36"/>
      <c r="C142" s="174" t="s">
        <v>217</v>
      </c>
      <c r="D142" s="174" t="s">
        <v>147</v>
      </c>
      <c r="E142" s="175" t="s">
        <v>1394</v>
      </c>
      <c r="F142" s="176" t="s">
        <v>1395</v>
      </c>
      <c r="G142" s="177" t="s">
        <v>1396</v>
      </c>
      <c r="H142" s="244"/>
      <c r="I142" s="179"/>
      <c r="J142" s="180">
        <f>ROUND(I142*H142,2)</f>
        <v>0</v>
      </c>
      <c r="K142" s="176" t="s">
        <v>151</v>
      </c>
      <c r="L142" s="40"/>
      <c r="M142" s="181" t="s">
        <v>19</v>
      </c>
      <c r="N142" s="182" t="s">
        <v>44</v>
      </c>
      <c r="O142" s="65"/>
      <c r="P142" s="183">
        <f>O142*H142</f>
        <v>0</v>
      </c>
      <c r="Q142" s="183">
        <v>0</v>
      </c>
      <c r="R142" s="183">
        <f>Q142*H142</f>
        <v>0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1345</v>
      </c>
      <c r="AT142" s="185" t="s">
        <v>147</v>
      </c>
      <c r="AU142" s="185" t="s">
        <v>83</v>
      </c>
      <c r="AY142" s="18" t="s">
        <v>145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81</v>
      </c>
      <c r="BK142" s="186">
        <f>ROUND(I142*H142,2)</f>
        <v>0</v>
      </c>
      <c r="BL142" s="18" t="s">
        <v>1345</v>
      </c>
      <c r="BM142" s="185" t="s">
        <v>1397</v>
      </c>
    </row>
    <row r="143" spans="1:65" s="2" customFormat="1">
      <c r="A143" s="35"/>
      <c r="B143" s="36"/>
      <c r="C143" s="37"/>
      <c r="D143" s="187" t="s">
        <v>154</v>
      </c>
      <c r="E143" s="37"/>
      <c r="F143" s="188" t="s">
        <v>1395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154</v>
      </c>
      <c r="AU143" s="18" t="s">
        <v>83</v>
      </c>
    </row>
    <row r="144" spans="1:65" s="2" customFormat="1">
      <c r="A144" s="35"/>
      <c r="B144" s="36"/>
      <c r="C144" s="37"/>
      <c r="D144" s="192" t="s">
        <v>156</v>
      </c>
      <c r="E144" s="37"/>
      <c r="F144" s="193" t="s">
        <v>1398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156</v>
      </c>
      <c r="AU144" s="18" t="s">
        <v>83</v>
      </c>
    </row>
    <row r="145" spans="1:65" s="2" customFormat="1" ht="107.25">
      <c r="A145" s="35"/>
      <c r="B145" s="36"/>
      <c r="C145" s="37"/>
      <c r="D145" s="187" t="s">
        <v>754</v>
      </c>
      <c r="E145" s="37"/>
      <c r="F145" s="236" t="s">
        <v>1399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754</v>
      </c>
      <c r="AU145" s="18" t="s">
        <v>83</v>
      </c>
    </row>
    <row r="146" spans="1:65" s="2" customFormat="1" ht="16.5" customHeight="1">
      <c r="A146" s="35"/>
      <c r="B146" s="36"/>
      <c r="C146" s="174" t="s">
        <v>178</v>
      </c>
      <c r="D146" s="174" t="s">
        <v>147</v>
      </c>
      <c r="E146" s="175" t="s">
        <v>1400</v>
      </c>
      <c r="F146" s="176" t="s">
        <v>1401</v>
      </c>
      <c r="G146" s="177" t="s">
        <v>1402</v>
      </c>
      <c r="H146" s="178">
        <v>312</v>
      </c>
      <c r="I146" s="179"/>
      <c r="J146" s="180">
        <f>ROUND(I146*H146,2)</f>
        <v>0</v>
      </c>
      <c r="K146" s="176" t="s">
        <v>151</v>
      </c>
      <c r="L146" s="40"/>
      <c r="M146" s="181" t="s">
        <v>19</v>
      </c>
      <c r="N146" s="182" t="s">
        <v>44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1345</v>
      </c>
      <c r="AT146" s="185" t="s">
        <v>147</v>
      </c>
      <c r="AU146" s="185" t="s">
        <v>83</v>
      </c>
      <c r="AY146" s="18" t="s">
        <v>145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81</v>
      </c>
      <c r="BK146" s="186">
        <f>ROUND(I146*H146,2)</f>
        <v>0</v>
      </c>
      <c r="BL146" s="18" t="s">
        <v>1345</v>
      </c>
      <c r="BM146" s="185" t="s">
        <v>1403</v>
      </c>
    </row>
    <row r="147" spans="1:65" s="2" customFormat="1">
      <c r="A147" s="35"/>
      <c r="B147" s="36"/>
      <c r="C147" s="37"/>
      <c r="D147" s="187" t="s">
        <v>154</v>
      </c>
      <c r="E147" s="37"/>
      <c r="F147" s="188" t="s">
        <v>1401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154</v>
      </c>
      <c r="AU147" s="18" t="s">
        <v>83</v>
      </c>
    </row>
    <row r="148" spans="1:65" s="2" customFormat="1">
      <c r="A148" s="35"/>
      <c r="B148" s="36"/>
      <c r="C148" s="37"/>
      <c r="D148" s="192" t="s">
        <v>156</v>
      </c>
      <c r="E148" s="37"/>
      <c r="F148" s="193" t="s">
        <v>1404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156</v>
      </c>
      <c r="AU148" s="18" t="s">
        <v>83</v>
      </c>
    </row>
    <row r="149" spans="1:65" s="2" customFormat="1" ht="29.25">
      <c r="A149" s="35"/>
      <c r="B149" s="36"/>
      <c r="C149" s="37"/>
      <c r="D149" s="187" t="s">
        <v>754</v>
      </c>
      <c r="E149" s="37"/>
      <c r="F149" s="236" t="s">
        <v>1405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754</v>
      </c>
      <c r="AU149" s="18" t="s">
        <v>83</v>
      </c>
    </row>
    <row r="150" spans="1:65" s="13" customFormat="1" ht="22.5">
      <c r="B150" s="194"/>
      <c r="C150" s="195"/>
      <c r="D150" s="187" t="s">
        <v>158</v>
      </c>
      <c r="E150" s="196" t="s">
        <v>19</v>
      </c>
      <c r="F150" s="197" t="s">
        <v>1406</v>
      </c>
      <c r="G150" s="195"/>
      <c r="H150" s="196" t="s">
        <v>19</v>
      </c>
      <c r="I150" s="198"/>
      <c r="J150" s="195"/>
      <c r="K150" s="195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158</v>
      </c>
      <c r="AU150" s="203" t="s">
        <v>83</v>
      </c>
      <c r="AV150" s="13" t="s">
        <v>81</v>
      </c>
      <c r="AW150" s="13" t="s">
        <v>35</v>
      </c>
      <c r="AX150" s="13" t="s">
        <v>73</v>
      </c>
      <c r="AY150" s="203" t="s">
        <v>145</v>
      </c>
    </row>
    <row r="151" spans="1:65" s="14" customFormat="1">
      <c r="B151" s="204"/>
      <c r="C151" s="205"/>
      <c r="D151" s="187" t="s">
        <v>158</v>
      </c>
      <c r="E151" s="206" t="s">
        <v>19</v>
      </c>
      <c r="F151" s="207" t="s">
        <v>1407</v>
      </c>
      <c r="G151" s="205"/>
      <c r="H151" s="208">
        <v>312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158</v>
      </c>
      <c r="AU151" s="214" t="s">
        <v>83</v>
      </c>
      <c r="AV151" s="14" t="s">
        <v>83</v>
      </c>
      <c r="AW151" s="14" t="s">
        <v>35</v>
      </c>
      <c r="AX151" s="14" t="s">
        <v>73</v>
      </c>
      <c r="AY151" s="214" t="s">
        <v>145</v>
      </c>
    </row>
    <row r="152" spans="1:65" s="15" customFormat="1">
      <c r="B152" s="215"/>
      <c r="C152" s="216"/>
      <c r="D152" s="187" t="s">
        <v>158</v>
      </c>
      <c r="E152" s="217" t="s">
        <v>19</v>
      </c>
      <c r="F152" s="218" t="s">
        <v>170</v>
      </c>
      <c r="G152" s="216"/>
      <c r="H152" s="219">
        <v>312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158</v>
      </c>
      <c r="AU152" s="225" t="s">
        <v>83</v>
      </c>
      <c r="AV152" s="15" t="s">
        <v>152</v>
      </c>
      <c r="AW152" s="15" t="s">
        <v>35</v>
      </c>
      <c r="AX152" s="15" t="s">
        <v>81</v>
      </c>
      <c r="AY152" s="225" t="s">
        <v>145</v>
      </c>
    </row>
    <row r="153" spans="1:65" s="12" customFormat="1" ht="22.9" customHeight="1">
      <c r="B153" s="158"/>
      <c r="C153" s="159"/>
      <c r="D153" s="160" t="s">
        <v>72</v>
      </c>
      <c r="E153" s="172" t="s">
        <v>1408</v>
      </c>
      <c r="F153" s="172" t="s">
        <v>1409</v>
      </c>
      <c r="G153" s="159"/>
      <c r="H153" s="159"/>
      <c r="I153" s="162"/>
      <c r="J153" s="173">
        <f>BK153</f>
        <v>0</v>
      </c>
      <c r="K153" s="159"/>
      <c r="L153" s="164"/>
      <c r="M153" s="165"/>
      <c r="N153" s="166"/>
      <c r="O153" s="166"/>
      <c r="P153" s="167">
        <f>P154+SUM(P155:P162)+P173</f>
        <v>0</v>
      </c>
      <c r="Q153" s="166"/>
      <c r="R153" s="167">
        <f>R154+SUM(R155:R162)+R173</f>
        <v>0</v>
      </c>
      <c r="S153" s="166"/>
      <c r="T153" s="168">
        <f>T154+SUM(T155:T162)+T173</f>
        <v>0</v>
      </c>
      <c r="AR153" s="169" t="s">
        <v>187</v>
      </c>
      <c r="AT153" s="170" t="s">
        <v>72</v>
      </c>
      <c r="AU153" s="170" t="s">
        <v>81</v>
      </c>
      <c r="AY153" s="169" t="s">
        <v>145</v>
      </c>
      <c r="BK153" s="171">
        <f>BK154+SUM(BK155:BK162)+BK173</f>
        <v>0</v>
      </c>
    </row>
    <row r="154" spans="1:65" s="2" customFormat="1" ht="24.2" customHeight="1">
      <c r="A154" s="35"/>
      <c r="B154" s="36"/>
      <c r="C154" s="174" t="s">
        <v>231</v>
      </c>
      <c r="D154" s="174" t="s">
        <v>147</v>
      </c>
      <c r="E154" s="175" t="s">
        <v>1410</v>
      </c>
      <c r="F154" s="176" t="s">
        <v>1411</v>
      </c>
      <c r="G154" s="177" t="s">
        <v>1412</v>
      </c>
      <c r="H154" s="178">
        <v>8</v>
      </c>
      <c r="I154" s="179"/>
      <c r="J154" s="180">
        <f>ROUND(I154*H154,2)</f>
        <v>0</v>
      </c>
      <c r="K154" s="176" t="s">
        <v>151</v>
      </c>
      <c r="L154" s="40"/>
      <c r="M154" s="181" t="s">
        <v>19</v>
      </c>
      <c r="N154" s="182" t="s">
        <v>44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1345</v>
      </c>
      <c r="AT154" s="185" t="s">
        <v>147</v>
      </c>
      <c r="AU154" s="185" t="s">
        <v>83</v>
      </c>
      <c r="AY154" s="18" t="s">
        <v>145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81</v>
      </c>
      <c r="BK154" s="186">
        <f>ROUND(I154*H154,2)</f>
        <v>0</v>
      </c>
      <c r="BL154" s="18" t="s">
        <v>1345</v>
      </c>
      <c r="BM154" s="185" t="s">
        <v>1413</v>
      </c>
    </row>
    <row r="155" spans="1:65" s="2" customFormat="1">
      <c r="A155" s="35"/>
      <c r="B155" s="36"/>
      <c r="C155" s="37"/>
      <c r="D155" s="187" t="s">
        <v>154</v>
      </c>
      <c r="E155" s="37"/>
      <c r="F155" s="188" t="s">
        <v>1411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154</v>
      </c>
      <c r="AU155" s="18" t="s">
        <v>83</v>
      </c>
    </row>
    <row r="156" spans="1:65" s="2" customFormat="1">
      <c r="A156" s="35"/>
      <c r="B156" s="36"/>
      <c r="C156" s="37"/>
      <c r="D156" s="192" t="s">
        <v>156</v>
      </c>
      <c r="E156" s="37"/>
      <c r="F156" s="193" t="s">
        <v>1414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156</v>
      </c>
      <c r="AU156" s="18" t="s">
        <v>83</v>
      </c>
    </row>
    <row r="157" spans="1:65" s="13" customFormat="1" ht="22.5">
      <c r="B157" s="194"/>
      <c r="C157" s="195"/>
      <c r="D157" s="187" t="s">
        <v>158</v>
      </c>
      <c r="E157" s="196" t="s">
        <v>19</v>
      </c>
      <c r="F157" s="197" t="s">
        <v>1415</v>
      </c>
      <c r="G157" s="195"/>
      <c r="H157" s="196" t="s">
        <v>19</v>
      </c>
      <c r="I157" s="198"/>
      <c r="J157" s="195"/>
      <c r="K157" s="195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158</v>
      </c>
      <c r="AU157" s="203" t="s">
        <v>83</v>
      </c>
      <c r="AV157" s="13" t="s">
        <v>81</v>
      </c>
      <c r="AW157" s="13" t="s">
        <v>35</v>
      </c>
      <c r="AX157" s="13" t="s">
        <v>73</v>
      </c>
      <c r="AY157" s="203" t="s">
        <v>145</v>
      </c>
    </row>
    <row r="158" spans="1:65" s="14" customFormat="1">
      <c r="B158" s="204"/>
      <c r="C158" s="205"/>
      <c r="D158" s="187" t="s">
        <v>158</v>
      </c>
      <c r="E158" s="206" t="s">
        <v>19</v>
      </c>
      <c r="F158" s="207" t="s">
        <v>1416</v>
      </c>
      <c r="G158" s="205"/>
      <c r="H158" s="208">
        <v>6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158</v>
      </c>
      <c r="AU158" s="214" t="s">
        <v>83</v>
      </c>
      <c r="AV158" s="14" t="s">
        <v>83</v>
      </c>
      <c r="AW158" s="14" t="s">
        <v>35</v>
      </c>
      <c r="AX158" s="14" t="s">
        <v>73</v>
      </c>
      <c r="AY158" s="214" t="s">
        <v>145</v>
      </c>
    </row>
    <row r="159" spans="1:65" s="13" customFormat="1" ht="22.5">
      <c r="B159" s="194"/>
      <c r="C159" s="195"/>
      <c r="D159" s="187" t="s">
        <v>158</v>
      </c>
      <c r="E159" s="196" t="s">
        <v>19</v>
      </c>
      <c r="F159" s="197" t="s">
        <v>1417</v>
      </c>
      <c r="G159" s="195"/>
      <c r="H159" s="196" t="s">
        <v>19</v>
      </c>
      <c r="I159" s="198"/>
      <c r="J159" s="195"/>
      <c r="K159" s="195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158</v>
      </c>
      <c r="AU159" s="203" t="s">
        <v>83</v>
      </c>
      <c r="AV159" s="13" t="s">
        <v>81</v>
      </c>
      <c r="AW159" s="13" t="s">
        <v>35</v>
      </c>
      <c r="AX159" s="13" t="s">
        <v>73</v>
      </c>
      <c r="AY159" s="203" t="s">
        <v>145</v>
      </c>
    </row>
    <row r="160" spans="1:65" s="14" customFormat="1">
      <c r="B160" s="204"/>
      <c r="C160" s="205"/>
      <c r="D160" s="187" t="s">
        <v>158</v>
      </c>
      <c r="E160" s="206" t="s">
        <v>19</v>
      </c>
      <c r="F160" s="207" t="s">
        <v>1418</v>
      </c>
      <c r="G160" s="205"/>
      <c r="H160" s="208">
        <v>2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158</v>
      </c>
      <c r="AU160" s="214" t="s">
        <v>83</v>
      </c>
      <c r="AV160" s="14" t="s">
        <v>83</v>
      </c>
      <c r="AW160" s="14" t="s">
        <v>35</v>
      </c>
      <c r="AX160" s="14" t="s">
        <v>73</v>
      </c>
      <c r="AY160" s="214" t="s">
        <v>145</v>
      </c>
    </row>
    <row r="161" spans="1:65" s="15" customFormat="1">
      <c r="B161" s="215"/>
      <c r="C161" s="216"/>
      <c r="D161" s="187" t="s">
        <v>158</v>
      </c>
      <c r="E161" s="217" t="s">
        <v>19</v>
      </c>
      <c r="F161" s="218" t="s">
        <v>170</v>
      </c>
      <c r="G161" s="216"/>
      <c r="H161" s="219">
        <v>8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158</v>
      </c>
      <c r="AU161" s="225" t="s">
        <v>83</v>
      </c>
      <c r="AV161" s="15" t="s">
        <v>152</v>
      </c>
      <c r="AW161" s="15" t="s">
        <v>35</v>
      </c>
      <c r="AX161" s="15" t="s">
        <v>81</v>
      </c>
      <c r="AY161" s="225" t="s">
        <v>145</v>
      </c>
    </row>
    <row r="162" spans="1:65" s="12" customFormat="1" ht="20.85" customHeight="1">
      <c r="B162" s="158"/>
      <c r="C162" s="159"/>
      <c r="D162" s="160" t="s">
        <v>72</v>
      </c>
      <c r="E162" s="172" t="s">
        <v>884</v>
      </c>
      <c r="F162" s="172" t="s">
        <v>885</v>
      </c>
      <c r="G162" s="159"/>
      <c r="H162" s="159"/>
      <c r="I162" s="162"/>
      <c r="J162" s="173">
        <f>BK162</f>
        <v>0</v>
      </c>
      <c r="K162" s="159"/>
      <c r="L162" s="164"/>
      <c r="M162" s="165"/>
      <c r="N162" s="166"/>
      <c r="O162" s="166"/>
      <c r="P162" s="167">
        <f>SUM(P163:P172)</f>
        <v>0</v>
      </c>
      <c r="Q162" s="166"/>
      <c r="R162" s="167">
        <f>SUM(R163:R172)</f>
        <v>0</v>
      </c>
      <c r="S162" s="166"/>
      <c r="T162" s="168">
        <f>SUM(T163:T172)</f>
        <v>0</v>
      </c>
      <c r="AR162" s="169" t="s">
        <v>152</v>
      </c>
      <c r="AT162" s="170" t="s">
        <v>72</v>
      </c>
      <c r="AU162" s="170" t="s">
        <v>83</v>
      </c>
      <c r="AY162" s="169" t="s">
        <v>145</v>
      </c>
      <c r="BK162" s="171">
        <f>SUM(BK163:BK172)</f>
        <v>0</v>
      </c>
    </row>
    <row r="163" spans="1:65" s="2" customFormat="1" ht="62.65" customHeight="1">
      <c r="A163" s="35"/>
      <c r="B163" s="36"/>
      <c r="C163" s="174" t="s">
        <v>239</v>
      </c>
      <c r="D163" s="174" t="s">
        <v>147</v>
      </c>
      <c r="E163" s="175" t="s">
        <v>1419</v>
      </c>
      <c r="F163" s="176" t="s">
        <v>1420</v>
      </c>
      <c r="G163" s="177" t="s">
        <v>225</v>
      </c>
      <c r="H163" s="178">
        <v>20.937999999999999</v>
      </c>
      <c r="I163" s="179"/>
      <c r="J163" s="180">
        <f>ROUND(I163*H163,2)</f>
        <v>0</v>
      </c>
      <c r="K163" s="176" t="s">
        <v>19</v>
      </c>
      <c r="L163" s="40"/>
      <c r="M163" s="181" t="s">
        <v>19</v>
      </c>
      <c r="N163" s="182" t="s">
        <v>44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807</v>
      </c>
      <c r="AT163" s="185" t="s">
        <v>147</v>
      </c>
      <c r="AU163" s="185" t="s">
        <v>171</v>
      </c>
      <c r="AY163" s="18" t="s">
        <v>145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81</v>
      </c>
      <c r="BK163" s="186">
        <f>ROUND(I163*H163,2)</f>
        <v>0</v>
      </c>
      <c r="BL163" s="18" t="s">
        <v>807</v>
      </c>
      <c r="BM163" s="185" t="s">
        <v>1421</v>
      </c>
    </row>
    <row r="164" spans="1:65" s="2" customFormat="1" ht="107.25">
      <c r="A164" s="35"/>
      <c r="B164" s="36"/>
      <c r="C164" s="37"/>
      <c r="D164" s="187" t="s">
        <v>154</v>
      </c>
      <c r="E164" s="37"/>
      <c r="F164" s="188" t="s">
        <v>1422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154</v>
      </c>
      <c r="AU164" s="18" t="s">
        <v>171</v>
      </c>
    </row>
    <row r="165" spans="1:65" s="13" customFormat="1">
      <c r="B165" s="194"/>
      <c r="C165" s="195"/>
      <c r="D165" s="187" t="s">
        <v>158</v>
      </c>
      <c r="E165" s="196" t="s">
        <v>19</v>
      </c>
      <c r="F165" s="197" t="s">
        <v>1423</v>
      </c>
      <c r="G165" s="195"/>
      <c r="H165" s="196" t="s">
        <v>19</v>
      </c>
      <c r="I165" s="198"/>
      <c r="J165" s="195"/>
      <c r="K165" s="195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158</v>
      </c>
      <c r="AU165" s="203" t="s">
        <v>171</v>
      </c>
      <c r="AV165" s="13" t="s">
        <v>81</v>
      </c>
      <c r="AW165" s="13" t="s">
        <v>35</v>
      </c>
      <c r="AX165" s="13" t="s">
        <v>73</v>
      </c>
      <c r="AY165" s="203" t="s">
        <v>145</v>
      </c>
    </row>
    <row r="166" spans="1:65" s="14" customFormat="1">
      <c r="B166" s="204"/>
      <c r="C166" s="205"/>
      <c r="D166" s="187" t="s">
        <v>158</v>
      </c>
      <c r="E166" s="206" t="s">
        <v>19</v>
      </c>
      <c r="F166" s="207" t="s">
        <v>1424</v>
      </c>
      <c r="G166" s="205"/>
      <c r="H166" s="208">
        <v>9.6489999999999991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158</v>
      </c>
      <c r="AU166" s="214" t="s">
        <v>171</v>
      </c>
      <c r="AV166" s="14" t="s">
        <v>83</v>
      </c>
      <c r="AW166" s="14" t="s">
        <v>35</v>
      </c>
      <c r="AX166" s="14" t="s">
        <v>73</v>
      </c>
      <c r="AY166" s="214" t="s">
        <v>145</v>
      </c>
    </row>
    <row r="167" spans="1:65" s="14" customFormat="1">
      <c r="B167" s="204"/>
      <c r="C167" s="205"/>
      <c r="D167" s="187" t="s">
        <v>158</v>
      </c>
      <c r="E167" s="206" t="s">
        <v>19</v>
      </c>
      <c r="F167" s="207" t="s">
        <v>1425</v>
      </c>
      <c r="G167" s="205"/>
      <c r="H167" s="208">
        <v>11.289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158</v>
      </c>
      <c r="AU167" s="214" t="s">
        <v>171</v>
      </c>
      <c r="AV167" s="14" t="s">
        <v>83</v>
      </c>
      <c r="AW167" s="14" t="s">
        <v>35</v>
      </c>
      <c r="AX167" s="14" t="s">
        <v>73</v>
      </c>
      <c r="AY167" s="214" t="s">
        <v>145</v>
      </c>
    </row>
    <row r="168" spans="1:65" s="15" customFormat="1">
      <c r="B168" s="215"/>
      <c r="C168" s="216"/>
      <c r="D168" s="187" t="s">
        <v>158</v>
      </c>
      <c r="E168" s="217" t="s">
        <v>19</v>
      </c>
      <c r="F168" s="218" t="s">
        <v>170</v>
      </c>
      <c r="G168" s="216"/>
      <c r="H168" s="219">
        <v>20.937999999999999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158</v>
      </c>
      <c r="AU168" s="225" t="s">
        <v>171</v>
      </c>
      <c r="AV168" s="15" t="s">
        <v>152</v>
      </c>
      <c r="AW168" s="15" t="s">
        <v>35</v>
      </c>
      <c r="AX168" s="15" t="s">
        <v>81</v>
      </c>
      <c r="AY168" s="225" t="s">
        <v>145</v>
      </c>
    </row>
    <row r="169" spans="1:65" s="2" customFormat="1" ht="62.65" customHeight="1">
      <c r="A169" s="35"/>
      <c r="B169" s="36"/>
      <c r="C169" s="174" t="s">
        <v>246</v>
      </c>
      <c r="D169" s="174" t="s">
        <v>147</v>
      </c>
      <c r="E169" s="175" t="s">
        <v>1426</v>
      </c>
      <c r="F169" s="176" t="s">
        <v>1427</v>
      </c>
      <c r="G169" s="177" t="s">
        <v>225</v>
      </c>
      <c r="H169" s="178">
        <v>1256.28</v>
      </c>
      <c r="I169" s="179"/>
      <c r="J169" s="180">
        <f>ROUND(I169*H169,2)</f>
        <v>0</v>
      </c>
      <c r="K169" s="176" t="s">
        <v>19</v>
      </c>
      <c r="L169" s="40"/>
      <c r="M169" s="181" t="s">
        <v>19</v>
      </c>
      <c r="N169" s="182" t="s">
        <v>44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807</v>
      </c>
      <c r="AT169" s="185" t="s">
        <v>147</v>
      </c>
      <c r="AU169" s="185" t="s">
        <v>171</v>
      </c>
      <c r="AY169" s="18" t="s">
        <v>145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81</v>
      </c>
      <c r="BK169" s="186">
        <f>ROUND(I169*H169,2)</f>
        <v>0</v>
      </c>
      <c r="BL169" s="18" t="s">
        <v>807</v>
      </c>
      <c r="BM169" s="185" t="s">
        <v>1428</v>
      </c>
    </row>
    <row r="170" spans="1:65" s="2" customFormat="1" ht="107.25">
      <c r="A170" s="35"/>
      <c r="B170" s="36"/>
      <c r="C170" s="37"/>
      <c r="D170" s="187" t="s">
        <v>154</v>
      </c>
      <c r="E170" s="37"/>
      <c r="F170" s="188" t="s">
        <v>1429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154</v>
      </c>
      <c r="AU170" s="18" t="s">
        <v>171</v>
      </c>
    </row>
    <row r="171" spans="1:65" s="14" customFormat="1">
      <c r="B171" s="204"/>
      <c r="C171" s="205"/>
      <c r="D171" s="187" t="s">
        <v>158</v>
      </c>
      <c r="E171" s="206" t="s">
        <v>19</v>
      </c>
      <c r="F171" s="207" t="s">
        <v>1430</v>
      </c>
      <c r="G171" s="205"/>
      <c r="H171" s="208">
        <v>1256.28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158</v>
      </c>
      <c r="AU171" s="214" t="s">
        <v>171</v>
      </c>
      <c r="AV171" s="14" t="s">
        <v>83</v>
      </c>
      <c r="AW171" s="14" t="s">
        <v>35</v>
      </c>
      <c r="AX171" s="14" t="s">
        <v>73</v>
      </c>
      <c r="AY171" s="214" t="s">
        <v>145</v>
      </c>
    </row>
    <row r="172" spans="1:65" s="15" customFormat="1">
      <c r="B172" s="215"/>
      <c r="C172" s="216"/>
      <c r="D172" s="187" t="s">
        <v>158</v>
      </c>
      <c r="E172" s="217" t="s">
        <v>19</v>
      </c>
      <c r="F172" s="218" t="s">
        <v>170</v>
      </c>
      <c r="G172" s="216"/>
      <c r="H172" s="219">
        <v>1256.28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158</v>
      </c>
      <c r="AU172" s="225" t="s">
        <v>171</v>
      </c>
      <c r="AV172" s="15" t="s">
        <v>152</v>
      </c>
      <c r="AW172" s="15" t="s">
        <v>35</v>
      </c>
      <c r="AX172" s="15" t="s">
        <v>81</v>
      </c>
      <c r="AY172" s="225" t="s">
        <v>145</v>
      </c>
    </row>
    <row r="173" spans="1:65" s="12" customFormat="1" ht="20.85" customHeight="1">
      <c r="B173" s="158"/>
      <c r="C173" s="159"/>
      <c r="D173" s="160" t="s">
        <v>72</v>
      </c>
      <c r="E173" s="172" t="s">
        <v>1431</v>
      </c>
      <c r="F173" s="172" t="s">
        <v>1432</v>
      </c>
      <c r="G173" s="159"/>
      <c r="H173" s="159"/>
      <c r="I173" s="162"/>
      <c r="J173" s="173">
        <f>BK173</f>
        <v>0</v>
      </c>
      <c r="K173" s="159"/>
      <c r="L173" s="164"/>
      <c r="M173" s="165"/>
      <c r="N173" s="166"/>
      <c r="O173" s="166"/>
      <c r="P173" s="167">
        <f>SUM(P174:P188)</f>
        <v>0</v>
      </c>
      <c r="Q173" s="166"/>
      <c r="R173" s="167">
        <f>SUM(R174:R188)</f>
        <v>0</v>
      </c>
      <c r="S173" s="166"/>
      <c r="T173" s="168">
        <f>SUM(T174:T188)</f>
        <v>0</v>
      </c>
      <c r="AR173" s="169" t="s">
        <v>187</v>
      </c>
      <c r="AT173" s="170" t="s">
        <v>72</v>
      </c>
      <c r="AU173" s="170" t="s">
        <v>83</v>
      </c>
      <c r="AY173" s="169" t="s">
        <v>145</v>
      </c>
      <c r="BK173" s="171">
        <f>SUM(BK174:BK188)</f>
        <v>0</v>
      </c>
    </row>
    <row r="174" spans="1:65" s="2" customFormat="1" ht="16.5" customHeight="1">
      <c r="A174" s="35"/>
      <c r="B174" s="36"/>
      <c r="C174" s="174" t="s">
        <v>254</v>
      </c>
      <c r="D174" s="174" t="s">
        <v>147</v>
      </c>
      <c r="E174" s="175" t="s">
        <v>1433</v>
      </c>
      <c r="F174" s="176" t="s">
        <v>1434</v>
      </c>
      <c r="G174" s="177" t="s">
        <v>1435</v>
      </c>
      <c r="H174" s="178">
        <v>160</v>
      </c>
      <c r="I174" s="179"/>
      <c r="J174" s="180">
        <f>ROUND(I174*H174,2)</f>
        <v>0</v>
      </c>
      <c r="K174" s="176" t="s">
        <v>19</v>
      </c>
      <c r="L174" s="40"/>
      <c r="M174" s="181" t="s">
        <v>19</v>
      </c>
      <c r="N174" s="182" t="s">
        <v>44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1345</v>
      </c>
      <c r="AT174" s="185" t="s">
        <v>147</v>
      </c>
      <c r="AU174" s="185" t="s">
        <v>171</v>
      </c>
      <c r="AY174" s="18" t="s">
        <v>145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81</v>
      </c>
      <c r="BK174" s="186">
        <f>ROUND(I174*H174,2)</f>
        <v>0</v>
      </c>
      <c r="BL174" s="18" t="s">
        <v>1345</v>
      </c>
      <c r="BM174" s="185" t="s">
        <v>1436</v>
      </c>
    </row>
    <row r="175" spans="1:65" s="2" customFormat="1">
      <c r="A175" s="35"/>
      <c r="B175" s="36"/>
      <c r="C175" s="37"/>
      <c r="D175" s="187" t="s">
        <v>154</v>
      </c>
      <c r="E175" s="37"/>
      <c r="F175" s="188" t="s">
        <v>1434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154</v>
      </c>
      <c r="AU175" s="18" t="s">
        <v>171</v>
      </c>
    </row>
    <row r="176" spans="1:65" s="13" customFormat="1">
      <c r="B176" s="194"/>
      <c r="C176" s="195"/>
      <c r="D176" s="187" t="s">
        <v>158</v>
      </c>
      <c r="E176" s="196" t="s">
        <v>19</v>
      </c>
      <c r="F176" s="197" t="s">
        <v>1437</v>
      </c>
      <c r="G176" s="195"/>
      <c r="H176" s="196" t="s">
        <v>19</v>
      </c>
      <c r="I176" s="198"/>
      <c r="J176" s="195"/>
      <c r="K176" s="195"/>
      <c r="L176" s="199"/>
      <c r="M176" s="200"/>
      <c r="N176" s="201"/>
      <c r="O176" s="201"/>
      <c r="P176" s="201"/>
      <c r="Q176" s="201"/>
      <c r="R176" s="201"/>
      <c r="S176" s="201"/>
      <c r="T176" s="202"/>
      <c r="AT176" s="203" t="s">
        <v>158</v>
      </c>
      <c r="AU176" s="203" t="s">
        <v>171</v>
      </c>
      <c r="AV176" s="13" t="s">
        <v>81</v>
      </c>
      <c r="AW176" s="13" t="s">
        <v>35</v>
      </c>
      <c r="AX176" s="13" t="s">
        <v>73</v>
      </c>
      <c r="AY176" s="203" t="s">
        <v>145</v>
      </c>
    </row>
    <row r="177" spans="1:65" s="14" customFormat="1">
      <c r="B177" s="204"/>
      <c r="C177" s="205"/>
      <c r="D177" s="187" t="s">
        <v>158</v>
      </c>
      <c r="E177" s="206" t="s">
        <v>19</v>
      </c>
      <c r="F177" s="207" t="s">
        <v>1438</v>
      </c>
      <c r="G177" s="205"/>
      <c r="H177" s="208">
        <v>160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158</v>
      </c>
      <c r="AU177" s="214" t="s">
        <v>171</v>
      </c>
      <c r="AV177" s="14" t="s">
        <v>83</v>
      </c>
      <c r="AW177" s="14" t="s">
        <v>35</v>
      </c>
      <c r="AX177" s="14" t="s">
        <v>73</v>
      </c>
      <c r="AY177" s="214" t="s">
        <v>145</v>
      </c>
    </row>
    <row r="178" spans="1:65" s="15" customFormat="1">
      <c r="B178" s="215"/>
      <c r="C178" s="216"/>
      <c r="D178" s="187" t="s">
        <v>158</v>
      </c>
      <c r="E178" s="217" t="s">
        <v>19</v>
      </c>
      <c r="F178" s="218" t="s">
        <v>170</v>
      </c>
      <c r="G178" s="216"/>
      <c r="H178" s="219">
        <v>160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158</v>
      </c>
      <c r="AU178" s="225" t="s">
        <v>171</v>
      </c>
      <c r="AV178" s="15" t="s">
        <v>152</v>
      </c>
      <c r="AW178" s="15" t="s">
        <v>35</v>
      </c>
      <c r="AX178" s="15" t="s">
        <v>81</v>
      </c>
      <c r="AY178" s="225" t="s">
        <v>145</v>
      </c>
    </row>
    <row r="179" spans="1:65" s="2" customFormat="1" ht="21.75" customHeight="1">
      <c r="A179" s="35"/>
      <c r="B179" s="36"/>
      <c r="C179" s="174" t="s">
        <v>8</v>
      </c>
      <c r="D179" s="174" t="s">
        <v>147</v>
      </c>
      <c r="E179" s="175" t="s">
        <v>1439</v>
      </c>
      <c r="F179" s="176" t="s">
        <v>1440</v>
      </c>
      <c r="G179" s="177" t="s">
        <v>1435</v>
      </c>
      <c r="H179" s="178">
        <v>10</v>
      </c>
      <c r="I179" s="179"/>
      <c r="J179" s="180">
        <f>ROUND(I179*H179,2)</f>
        <v>0</v>
      </c>
      <c r="K179" s="176" t="s">
        <v>19</v>
      </c>
      <c r="L179" s="40"/>
      <c r="M179" s="181" t="s">
        <v>19</v>
      </c>
      <c r="N179" s="182" t="s">
        <v>44</v>
      </c>
      <c r="O179" s="65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1345</v>
      </c>
      <c r="AT179" s="185" t="s">
        <v>147</v>
      </c>
      <c r="AU179" s="185" t="s">
        <v>171</v>
      </c>
      <c r="AY179" s="18" t="s">
        <v>145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81</v>
      </c>
      <c r="BK179" s="186">
        <f>ROUND(I179*H179,2)</f>
        <v>0</v>
      </c>
      <c r="BL179" s="18" t="s">
        <v>1345</v>
      </c>
      <c r="BM179" s="185" t="s">
        <v>1441</v>
      </c>
    </row>
    <row r="180" spans="1:65" s="2" customFormat="1">
      <c r="A180" s="35"/>
      <c r="B180" s="36"/>
      <c r="C180" s="37"/>
      <c r="D180" s="187" t="s">
        <v>154</v>
      </c>
      <c r="E180" s="37"/>
      <c r="F180" s="188" t="s">
        <v>1440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154</v>
      </c>
      <c r="AU180" s="18" t="s">
        <v>171</v>
      </c>
    </row>
    <row r="181" spans="1:65" s="13" customFormat="1">
      <c r="B181" s="194"/>
      <c r="C181" s="195"/>
      <c r="D181" s="187" t="s">
        <v>158</v>
      </c>
      <c r="E181" s="196" t="s">
        <v>19</v>
      </c>
      <c r="F181" s="197" t="s">
        <v>1442</v>
      </c>
      <c r="G181" s="195"/>
      <c r="H181" s="196" t="s">
        <v>19</v>
      </c>
      <c r="I181" s="198"/>
      <c r="J181" s="195"/>
      <c r="K181" s="195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158</v>
      </c>
      <c r="AU181" s="203" t="s">
        <v>171</v>
      </c>
      <c r="AV181" s="13" t="s">
        <v>81</v>
      </c>
      <c r="AW181" s="13" t="s">
        <v>35</v>
      </c>
      <c r="AX181" s="13" t="s">
        <v>73</v>
      </c>
      <c r="AY181" s="203" t="s">
        <v>145</v>
      </c>
    </row>
    <row r="182" spans="1:65" s="14" customFormat="1">
      <c r="B182" s="204"/>
      <c r="C182" s="205"/>
      <c r="D182" s="187" t="s">
        <v>158</v>
      </c>
      <c r="E182" s="206" t="s">
        <v>19</v>
      </c>
      <c r="F182" s="207" t="s">
        <v>1443</v>
      </c>
      <c r="G182" s="205"/>
      <c r="H182" s="208">
        <v>10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158</v>
      </c>
      <c r="AU182" s="214" t="s">
        <v>171</v>
      </c>
      <c r="AV182" s="14" t="s">
        <v>83</v>
      </c>
      <c r="AW182" s="14" t="s">
        <v>35</v>
      </c>
      <c r="AX182" s="14" t="s">
        <v>73</v>
      </c>
      <c r="AY182" s="214" t="s">
        <v>145</v>
      </c>
    </row>
    <row r="183" spans="1:65" s="15" customFormat="1">
      <c r="B183" s="215"/>
      <c r="C183" s="216"/>
      <c r="D183" s="187" t="s">
        <v>158</v>
      </c>
      <c r="E183" s="217" t="s">
        <v>19</v>
      </c>
      <c r="F183" s="218" t="s">
        <v>170</v>
      </c>
      <c r="G183" s="216"/>
      <c r="H183" s="219">
        <v>10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158</v>
      </c>
      <c r="AU183" s="225" t="s">
        <v>171</v>
      </c>
      <c r="AV183" s="15" t="s">
        <v>152</v>
      </c>
      <c r="AW183" s="15" t="s">
        <v>35</v>
      </c>
      <c r="AX183" s="15" t="s">
        <v>81</v>
      </c>
      <c r="AY183" s="225" t="s">
        <v>145</v>
      </c>
    </row>
    <row r="184" spans="1:65" s="2" customFormat="1" ht="16.5" customHeight="1">
      <c r="A184" s="35"/>
      <c r="B184" s="36"/>
      <c r="C184" s="174" t="s">
        <v>266</v>
      </c>
      <c r="D184" s="174" t="s">
        <v>147</v>
      </c>
      <c r="E184" s="175" t="s">
        <v>1444</v>
      </c>
      <c r="F184" s="176" t="s">
        <v>1445</v>
      </c>
      <c r="G184" s="177" t="s">
        <v>826</v>
      </c>
      <c r="H184" s="178">
        <v>200</v>
      </c>
      <c r="I184" s="179"/>
      <c r="J184" s="180">
        <f>ROUND(I184*H184,2)</f>
        <v>0</v>
      </c>
      <c r="K184" s="176" t="s">
        <v>19</v>
      </c>
      <c r="L184" s="40"/>
      <c r="M184" s="181" t="s">
        <v>19</v>
      </c>
      <c r="N184" s="182" t="s">
        <v>44</v>
      </c>
      <c r="O184" s="65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1345</v>
      </c>
      <c r="AT184" s="185" t="s">
        <v>147</v>
      </c>
      <c r="AU184" s="185" t="s">
        <v>171</v>
      </c>
      <c r="AY184" s="18" t="s">
        <v>145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81</v>
      </c>
      <c r="BK184" s="186">
        <f>ROUND(I184*H184,2)</f>
        <v>0</v>
      </c>
      <c r="BL184" s="18" t="s">
        <v>1345</v>
      </c>
      <c r="BM184" s="185" t="s">
        <v>1446</v>
      </c>
    </row>
    <row r="185" spans="1:65" s="2" customFormat="1">
      <c r="A185" s="35"/>
      <c r="B185" s="36"/>
      <c r="C185" s="37"/>
      <c r="D185" s="187" t="s">
        <v>154</v>
      </c>
      <c r="E185" s="37"/>
      <c r="F185" s="188" t="s">
        <v>1447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154</v>
      </c>
      <c r="AU185" s="18" t="s">
        <v>171</v>
      </c>
    </row>
    <row r="186" spans="1:65" s="13" customFormat="1">
      <c r="B186" s="194"/>
      <c r="C186" s="195"/>
      <c r="D186" s="187" t="s">
        <v>158</v>
      </c>
      <c r="E186" s="196" t="s">
        <v>19</v>
      </c>
      <c r="F186" s="197" t="s">
        <v>1448</v>
      </c>
      <c r="G186" s="195"/>
      <c r="H186" s="196" t="s">
        <v>19</v>
      </c>
      <c r="I186" s="198"/>
      <c r="J186" s="195"/>
      <c r="K186" s="195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158</v>
      </c>
      <c r="AU186" s="203" t="s">
        <v>171</v>
      </c>
      <c r="AV186" s="13" t="s">
        <v>81</v>
      </c>
      <c r="AW186" s="13" t="s">
        <v>35</v>
      </c>
      <c r="AX186" s="13" t="s">
        <v>73</v>
      </c>
      <c r="AY186" s="203" t="s">
        <v>145</v>
      </c>
    </row>
    <row r="187" spans="1:65" s="14" customFormat="1">
      <c r="B187" s="204"/>
      <c r="C187" s="205"/>
      <c r="D187" s="187" t="s">
        <v>158</v>
      </c>
      <c r="E187" s="206" t="s">
        <v>19</v>
      </c>
      <c r="F187" s="207" t="s">
        <v>1449</v>
      </c>
      <c r="G187" s="205"/>
      <c r="H187" s="208">
        <v>200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158</v>
      </c>
      <c r="AU187" s="214" t="s">
        <v>171</v>
      </c>
      <c r="AV187" s="14" t="s">
        <v>83</v>
      </c>
      <c r="AW187" s="14" t="s">
        <v>35</v>
      </c>
      <c r="AX187" s="14" t="s">
        <v>73</v>
      </c>
      <c r="AY187" s="214" t="s">
        <v>145</v>
      </c>
    </row>
    <row r="188" spans="1:65" s="15" customFormat="1">
      <c r="B188" s="215"/>
      <c r="C188" s="216"/>
      <c r="D188" s="187" t="s">
        <v>158</v>
      </c>
      <c r="E188" s="217" t="s">
        <v>19</v>
      </c>
      <c r="F188" s="218" t="s">
        <v>170</v>
      </c>
      <c r="G188" s="216"/>
      <c r="H188" s="219">
        <v>200</v>
      </c>
      <c r="I188" s="220"/>
      <c r="J188" s="216"/>
      <c r="K188" s="216"/>
      <c r="L188" s="221"/>
      <c r="M188" s="241"/>
      <c r="N188" s="242"/>
      <c r="O188" s="242"/>
      <c r="P188" s="242"/>
      <c r="Q188" s="242"/>
      <c r="R188" s="242"/>
      <c r="S188" s="242"/>
      <c r="T188" s="243"/>
      <c r="AT188" s="225" t="s">
        <v>158</v>
      </c>
      <c r="AU188" s="225" t="s">
        <v>171</v>
      </c>
      <c r="AV188" s="15" t="s">
        <v>152</v>
      </c>
      <c r="AW188" s="15" t="s">
        <v>35</v>
      </c>
      <c r="AX188" s="15" t="s">
        <v>81</v>
      </c>
      <c r="AY188" s="225" t="s">
        <v>145</v>
      </c>
    </row>
    <row r="189" spans="1:65" s="2" customFormat="1" ht="6.95" customHeight="1">
      <c r="A189" s="35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40"/>
      <c r="M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</row>
  </sheetData>
  <sheetProtection algorithmName="SHA-512" hashValue="gKUYdYuEUaG+dqfX6r0pNxHc8pgq/AIMrP/U+aMbEJoMqrxSMe9tWmqVmAaF6oSBAm5P8o/rnY5JPmcZuRlV8A==" saltValue="wUJ5d8w9fJNXIK/pCgNRFB5djsUNIjCG0yZz8OOc82Mh2STyEtmgNwTDIvyKK/AdA5MUOui7rrftDpZrpnnoyw==" spinCount="100000" sheet="1" objects="1" scenarios="1" formatColumns="0" formatRows="0" autoFilter="0"/>
  <autoFilter ref="C84:K188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95" r:id="rId1"/>
    <hyperlink ref="F118" r:id="rId2"/>
    <hyperlink ref="F124" r:id="rId3"/>
    <hyperlink ref="F136" r:id="rId4"/>
    <hyperlink ref="F144" r:id="rId5"/>
    <hyperlink ref="F148" r:id="rId6"/>
    <hyperlink ref="F156" r:id="rId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640625" style="245" customWidth="1"/>
    <col min="7" max="7" width="5" style="245" customWidth="1"/>
    <col min="8" max="8" width="77.8320312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77" t="s">
        <v>1450</v>
      </c>
      <c r="D3" s="377"/>
      <c r="E3" s="377"/>
      <c r="F3" s="377"/>
      <c r="G3" s="377"/>
      <c r="H3" s="377"/>
      <c r="I3" s="377"/>
      <c r="J3" s="377"/>
      <c r="K3" s="250"/>
    </row>
    <row r="4" spans="2:11" s="1" customFormat="1" ht="25.5" customHeight="1">
      <c r="B4" s="251"/>
      <c r="C4" s="378" t="s">
        <v>1451</v>
      </c>
      <c r="D4" s="378"/>
      <c r="E4" s="378"/>
      <c r="F4" s="378"/>
      <c r="G4" s="378"/>
      <c r="H4" s="378"/>
      <c r="I4" s="378"/>
      <c r="J4" s="378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76" t="s">
        <v>1452</v>
      </c>
      <c r="D6" s="376"/>
      <c r="E6" s="376"/>
      <c r="F6" s="376"/>
      <c r="G6" s="376"/>
      <c r="H6" s="376"/>
      <c r="I6" s="376"/>
      <c r="J6" s="376"/>
      <c r="K6" s="252"/>
    </row>
    <row r="7" spans="2:11" s="1" customFormat="1" ht="15" customHeight="1">
      <c r="B7" s="255"/>
      <c r="C7" s="376" t="s">
        <v>1453</v>
      </c>
      <c r="D7" s="376"/>
      <c r="E7" s="376"/>
      <c r="F7" s="376"/>
      <c r="G7" s="376"/>
      <c r="H7" s="376"/>
      <c r="I7" s="376"/>
      <c r="J7" s="376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76" t="s">
        <v>1454</v>
      </c>
      <c r="D9" s="376"/>
      <c r="E9" s="376"/>
      <c r="F9" s="376"/>
      <c r="G9" s="376"/>
      <c r="H9" s="376"/>
      <c r="I9" s="376"/>
      <c r="J9" s="376"/>
      <c r="K9" s="252"/>
    </row>
    <row r="10" spans="2:11" s="1" customFormat="1" ht="15" customHeight="1">
      <c r="B10" s="255"/>
      <c r="C10" s="254"/>
      <c r="D10" s="376" t="s">
        <v>1455</v>
      </c>
      <c r="E10" s="376"/>
      <c r="F10" s="376"/>
      <c r="G10" s="376"/>
      <c r="H10" s="376"/>
      <c r="I10" s="376"/>
      <c r="J10" s="376"/>
      <c r="K10" s="252"/>
    </row>
    <row r="11" spans="2:11" s="1" customFormat="1" ht="15" customHeight="1">
      <c r="B11" s="255"/>
      <c r="C11" s="256"/>
      <c r="D11" s="376" t="s">
        <v>1456</v>
      </c>
      <c r="E11" s="376"/>
      <c r="F11" s="376"/>
      <c r="G11" s="376"/>
      <c r="H11" s="376"/>
      <c r="I11" s="376"/>
      <c r="J11" s="376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1457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76" t="s">
        <v>1458</v>
      </c>
      <c r="E15" s="376"/>
      <c r="F15" s="376"/>
      <c r="G15" s="376"/>
      <c r="H15" s="376"/>
      <c r="I15" s="376"/>
      <c r="J15" s="376"/>
      <c r="K15" s="252"/>
    </row>
    <row r="16" spans="2:11" s="1" customFormat="1" ht="15" customHeight="1">
      <c r="B16" s="255"/>
      <c r="C16" s="256"/>
      <c r="D16" s="376" t="s">
        <v>1459</v>
      </c>
      <c r="E16" s="376"/>
      <c r="F16" s="376"/>
      <c r="G16" s="376"/>
      <c r="H16" s="376"/>
      <c r="I16" s="376"/>
      <c r="J16" s="376"/>
      <c r="K16" s="252"/>
    </row>
    <row r="17" spans="2:11" s="1" customFormat="1" ht="15" customHeight="1">
      <c r="B17" s="255"/>
      <c r="C17" s="256"/>
      <c r="D17" s="376" t="s">
        <v>1460</v>
      </c>
      <c r="E17" s="376"/>
      <c r="F17" s="376"/>
      <c r="G17" s="376"/>
      <c r="H17" s="376"/>
      <c r="I17" s="376"/>
      <c r="J17" s="376"/>
      <c r="K17" s="252"/>
    </row>
    <row r="18" spans="2:11" s="1" customFormat="1" ht="15" customHeight="1">
      <c r="B18" s="255"/>
      <c r="C18" s="256"/>
      <c r="D18" s="256"/>
      <c r="E18" s="258" t="s">
        <v>80</v>
      </c>
      <c r="F18" s="376" t="s">
        <v>1461</v>
      </c>
      <c r="G18" s="376"/>
      <c r="H18" s="376"/>
      <c r="I18" s="376"/>
      <c r="J18" s="376"/>
      <c r="K18" s="252"/>
    </row>
    <row r="19" spans="2:11" s="1" customFormat="1" ht="15" customHeight="1">
      <c r="B19" s="255"/>
      <c r="C19" s="256"/>
      <c r="D19" s="256"/>
      <c r="E19" s="258" t="s">
        <v>1462</v>
      </c>
      <c r="F19" s="376" t="s">
        <v>1463</v>
      </c>
      <c r="G19" s="376"/>
      <c r="H19" s="376"/>
      <c r="I19" s="376"/>
      <c r="J19" s="376"/>
      <c r="K19" s="252"/>
    </row>
    <row r="20" spans="2:11" s="1" customFormat="1" ht="15" customHeight="1">
      <c r="B20" s="255"/>
      <c r="C20" s="256"/>
      <c r="D20" s="256"/>
      <c r="E20" s="258" t="s">
        <v>1464</v>
      </c>
      <c r="F20" s="376" t="s">
        <v>1465</v>
      </c>
      <c r="G20" s="376"/>
      <c r="H20" s="376"/>
      <c r="I20" s="376"/>
      <c r="J20" s="376"/>
      <c r="K20" s="252"/>
    </row>
    <row r="21" spans="2:11" s="1" customFormat="1" ht="15" customHeight="1">
      <c r="B21" s="255"/>
      <c r="C21" s="256"/>
      <c r="D21" s="256"/>
      <c r="E21" s="258" t="s">
        <v>1466</v>
      </c>
      <c r="F21" s="376" t="s">
        <v>1467</v>
      </c>
      <c r="G21" s="376"/>
      <c r="H21" s="376"/>
      <c r="I21" s="376"/>
      <c r="J21" s="376"/>
      <c r="K21" s="252"/>
    </row>
    <row r="22" spans="2:11" s="1" customFormat="1" ht="15" customHeight="1">
      <c r="B22" s="255"/>
      <c r="C22" s="256"/>
      <c r="D22" s="256"/>
      <c r="E22" s="258" t="s">
        <v>884</v>
      </c>
      <c r="F22" s="376" t="s">
        <v>885</v>
      </c>
      <c r="G22" s="376"/>
      <c r="H22" s="376"/>
      <c r="I22" s="376"/>
      <c r="J22" s="376"/>
      <c r="K22" s="252"/>
    </row>
    <row r="23" spans="2:11" s="1" customFormat="1" ht="15" customHeight="1">
      <c r="B23" s="255"/>
      <c r="C23" s="256"/>
      <c r="D23" s="256"/>
      <c r="E23" s="258" t="s">
        <v>1468</v>
      </c>
      <c r="F23" s="376" t="s">
        <v>1469</v>
      </c>
      <c r="G23" s="376"/>
      <c r="H23" s="376"/>
      <c r="I23" s="376"/>
      <c r="J23" s="376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76" t="s">
        <v>1470</v>
      </c>
      <c r="D25" s="376"/>
      <c r="E25" s="376"/>
      <c r="F25" s="376"/>
      <c r="G25" s="376"/>
      <c r="H25" s="376"/>
      <c r="I25" s="376"/>
      <c r="J25" s="376"/>
      <c r="K25" s="252"/>
    </row>
    <row r="26" spans="2:11" s="1" customFormat="1" ht="15" customHeight="1">
      <c r="B26" s="255"/>
      <c r="C26" s="376" t="s">
        <v>1471</v>
      </c>
      <c r="D26" s="376"/>
      <c r="E26" s="376"/>
      <c r="F26" s="376"/>
      <c r="G26" s="376"/>
      <c r="H26" s="376"/>
      <c r="I26" s="376"/>
      <c r="J26" s="376"/>
      <c r="K26" s="252"/>
    </row>
    <row r="27" spans="2:11" s="1" customFormat="1" ht="15" customHeight="1">
      <c r="B27" s="255"/>
      <c r="C27" s="254"/>
      <c r="D27" s="376" t="s">
        <v>1472</v>
      </c>
      <c r="E27" s="376"/>
      <c r="F27" s="376"/>
      <c r="G27" s="376"/>
      <c r="H27" s="376"/>
      <c r="I27" s="376"/>
      <c r="J27" s="376"/>
      <c r="K27" s="252"/>
    </row>
    <row r="28" spans="2:11" s="1" customFormat="1" ht="15" customHeight="1">
      <c r="B28" s="255"/>
      <c r="C28" s="256"/>
      <c r="D28" s="376" t="s">
        <v>1473</v>
      </c>
      <c r="E28" s="376"/>
      <c r="F28" s="376"/>
      <c r="G28" s="376"/>
      <c r="H28" s="376"/>
      <c r="I28" s="376"/>
      <c r="J28" s="376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76" t="s">
        <v>1474</v>
      </c>
      <c r="E30" s="376"/>
      <c r="F30" s="376"/>
      <c r="G30" s="376"/>
      <c r="H30" s="376"/>
      <c r="I30" s="376"/>
      <c r="J30" s="376"/>
      <c r="K30" s="252"/>
    </row>
    <row r="31" spans="2:11" s="1" customFormat="1" ht="15" customHeight="1">
      <c r="B31" s="255"/>
      <c r="C31" s="256"/>
      <c r="D31" s="376" t="s">
        <v>1475</v>
      </c>
      <c r="E31" s="376"/>
      <c r="F31" s="376"/>
      <c r="G31" s="376"/>
      <c r="H31" s="376"/>
      <c r="I31" s="376"/>
      <c r="J31" s="376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76" t="s">
        <v>1476</v>
      </c>
      <c r="E33" s="376"/>
      <c r="F33" s="376"/>
      <c r="G33" s="376"/>
      <c r="H33" s="376"/>
      <c r="I33" s="376"/>
      <c r="J33" s="376"/>
      <c r="K33" s="252"/>
    </row>
    <row r="34" spans="2:11" s="1" customFormat="1" ht="15" customHeight="1">
      <c r="B34" s="255"/>
      <c r="C34" s="256"/>
      <c r="D34" s="376" t="s">
        <v>1477</v>
      </c>
      <c r="E34" s="376"/>
      <c r="F34" s="376"/>
      <c r="G34" s="376"/>
      <c r="H34" s="376"/>
      <c r="I34" s="376"/>
      <c r="J34" s="376"/>
      <c r="K34" s="252"/>
    </row>
    <row r="35" spans="2:11" s="1" customFormat="1" ht="15" customHeight="1">
      <c r="B35" s="255"/>
      <c r="C35" s="256"/>
      <c r="D35" s="376" t="s">
        <v>1478</v>
      </c>
      <c r="E35" s="376"/>
      <c r="F35" s="376"/>
      <c r="G35" s="376"/>
      <c r="H35" s="376"/>
      <c r="I35" s="376"/>
      <c r="J35" s="376"/>
      <c r="K35" s="252"/>
    </row>
    <row r="36" spans="2:11" s="1" customFormat="1" ht="15" customHeight="1">
      <c r="B36" s="255"/>
      <c r="C36" s="256"/>
      <c r="D36" s="254"/>
      <c r="E36" s="257" t="s">
        <v>131</v>
      </c>
      <c r="F36" s="254"/>
      <c r="G36" s="376" t="s">
        <v>1479</v>
      </c>
      <c r="H36" s="376"/>
      <c r="I36" s="376"/>
      <c r="J36" s="376"/>
      <c r="K36" s="252"/>
    </row>
    <row r="37" spans="2:11" s="1" customFormat="1" ht="30.75" customHeight="1">
      <c r="B37" s="255"/>
      <c r="C37" s="256"/>
      <c r="D37" s="254"/>
      <c r="E37" s="257" t="s">
        <v>1480</v>
      </c>
      <c r="F37" s="254"/>
      <c r="G37" s="376" t="s">
        <v>1481</v>
      </c>
      <c r="H37" s="376"/>
      <c r="I37" s="376"/>
      <c r="J37" s="376"/>
      <c r="K37" s="252"/>
    </row>
    <row r="38" spans="2:11" s="1" customFormat="1" ht="15" customHeight="1">
      <c r="B38" s="255"/>
      <c r="C38" s="256"/>
      <c r="D38" s="254"/>
      <c r="E38" s="257" t="s">
        <v>54</v>
      </c>
      <c r="F38" s="254"/>
      <c r="G38" s="376" t="s">
        <v>1482</v>
      </c>
      <c r="H38" s="376"/>
      <c r="I38" s="376"/>
      <c r="J38" s="376"/>
      <c r="K38" s="252"/>
    </row>
    <row r="39" spans="2:11" s="1" customFormat="1" ht="15" customHeight="1">
      <c r="B39" s="255"/>
      <c r="C39" s="256"/>
      <c r="D39" s="254"/>
      <c r="E39" s="257" t="s">
        <v>55</v>
      </c>
      <c r="F39" s="254"/>
      <c r="G39" s="376" t="s">
        <v>1483</v>
      </c>
      <c r="H39" s="376"/>
      <c r="I39" s="376"/>
      <c r="J39" s="376"/>
      <c r="K39" s="252"/>
    </row>
    <row r="40" spans="2:11" s="1" customFormat="1" ht="15" customHeight="1">
      <c r="B40" s="255"/>
      <c r="C40" s="256"/>
      <c r="D40" s="254"/>
      <c r="E40" s="257" t="s">
        <v>132</v>
      </c>
      <c r="F40" s="254"/>
      <c r="G40" s="376" t="s">
        <v>1484</v>
      </c>
      <c r="H40" s="376"/>
      <c r="I40" s="376"/>
      <c r="J40" s="376"/>
      <c r="K40" s="252"/>
    </row>
    <row r="41" spans="2:11" s="1" customFormat="1" ht="15" customHeight="1">
      <c r="B41" s="255"/>
      <c r="C41" s="256"/>
      <c r="D41" s="254"/>
      <c r="E41" s="257" t="s">
        <v>133</v>
      </c>
      <c r="F41" s="254"/>
      <c r="G41" s="376" t="s">
        <v>1485</v>
      </c>
      <c r="H41" s="376"/>
      <c r="I41" s="376"/>
      <c r="J41" s="376"/>
      <c r="K41" s="252"/>
    </row>
    <row r="42" spans="2:11" s="1" customFormat="1" ht="15" customHeight="1">
      <c r="B42" s="255"/>
      <c r="C42" s="256"/>
      <c r="D42" s="254"/>
      <c r="E42" s="257" t="s">
        <v>1486</v>
      </c>
      <c r="F42" s="254"/>
      <c r="G42" s="376" t="s">
        <v>1487</v>
      </c>
      <c r="H42" s="376"/>
      <c r="I42" s="376"/>
      <c r="J42" s="376"/>
      <c r="K42" s="252"/>
    </row>
    <row r="43" spans="2:11" s="1" customFormat="1" ht="15" customHeight="1">
      <c r="B43" s="255"/>
      <c r="C43" s="256"/>
      <c r="D43" s="254"/>
      <c r="E43" s="257"/>
      <c r="F43" s="254"/>
      <c r="G43" s="376" t="s">
        <v>1488</v>
      </c>
      <c r="H43" s="376"/>
      <c r="I43" s="376"/>
      <c r="J43" s="376"/>
      <c r="K43" s="252"/>
    </row>
    <row r="44" spans="2:11" s="1" customFormat="1" ht="15" customHeight="1">
      <c r="B44" s="255"/>
      <c r="C44" s="256"/>
      <c r="D44" s="254"/>
      <c r="E44" s="257" t="s">
        <v>1489</v>
      </c>
      <c r="F44" s="254"/>
      <c r="G44" s="376" t="s">
        <v>1490</v>
      </c>
      <c r="H44" s="376"/>
      <c r="I44" s="376"/>
      <c r="J44" s="376"/>
      <c r="K44" s="252"/>
    </row>
    <row r="45" spans="2:11" s="1" customFormat="1" ht="15" customHeight="1">
      <c r="B45" s="255"/>
      <c r="C45" s="256"/>
      <c r="D45" s="254"/>
      <c r="E45" s="257" t="s">
        <v>135</v>
      </c>
      <c r="F45" s="254"/>
      <c r="G45" s="376" t="s">
        <v>1491</v>
      </c>
      <c r="H45" s="376"/>
      <c r="I45" s="376"/>
      <c r="J45" s="376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76" t="s">
        <v>1492</v>
      </c>
      <c r="E47" s="376"/>
      <c r="F47" s="376"/>
      <c r="G47" s="376"/>
      <c r="H47" s="376"/>
      <c r="I47" s="376"/>
      <c r="J47" s="376"/>
      <c r="K47" s="252"/>
    </row>
    <row r="48" spans="2:11" s="1" customFormat="1" ht="15" customHeight="1">
      <c r="B48" s="255"/>
      <c r="C48" s="256"/>
      <c r="D48" s="256"/>
      <c r="E48" s="376" t="s">
        <v>1493</v>
      </c>
      <c r="F48" s="376"/>
      <c r="G48" s="376"/>
      <c r="H48" s="376"/>
      <c r="I48" s="376"/>
      <c r="J48" s="376"/>
      <c r="K48" s="252"/>
    </row>
    <row r="49" spans="2:11" s="1" customFormat="1" ht="15" customHeight="1">
      <c r="B49" s="255"/>
      <c r="C49" s="256"/>
      <c r="D49" s="256"/>
      <c r="E49" s="376" t="s">
        <v>1494</v>
      </c>
      <c r="F49" s="376"/>
      <c r="G49" s="376"/>
      <c r="H49" s="376"/>
      <c r="I49" s="376"/>
      <c r="J49" s="376"/>
      <c r="K49" s="252"/>
    </row>
    <row r="50" spans="2:11" s="1" customFormat="1" ht="15" customHeight="1">
      <c r="B50" s="255"/>
      <c r="C50" s="256"/>
      <c r="D50" s="256"/>
      <c r="E50" s="376" t="s">
        <v>1495</v>
      </c>
      <c r="F50" s="376"/>
      <c r="G50" s="376"/>
      <c r="H50" s="376"/>
      <c r="I50" s="376"/>
      <c r="J50" s="376"/>
      <c r="K50" s="252"/>
    </row>
    <row r="51" spans="2:11" s="1" customFormat="1" ht="15" customHeight="1">
      <c r="B51" s="255"/>
      <c r="C51" s="256"/>
      <c r="D51" s="376" t="s">
        <v>1496</v>
      </c>
      <c r="E51" s="376"/>
      <c r="F51" s="376"/>
      <c r="G51" s="376"/>
      <c r="H51" s="376"/>
      <c r="I51" s="376"/>
      <c r="J51" s="376"/>
      <c r="K51" s="252"/>
    </row>
    <row r="52" spans="2:11" s="1" customFormat="1" ht="25.5" customHeight="1">
      <c r="B52" s="251"/>
      <c r="C52" s="378" t="s">
        <v>1497</v>
      </c>
      <c r="D52" s="378"/>
      <c r="E52" s="378"/>
      <c r="F52" s="378"/>
      <c r="G52" s="378"/>
      <c r="H52" s="378"/>
      <c r="I52" s="378"/>
      <c r="J52" s="378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76" t="s">
        <v>1498</v>
      </c>
      <c r="D54" s="376"/>
      <c r="E54" s="376"/>
      <c r="F54" s="376"/>
      <c r="G54" s="376"/>
      <c r="H54" s="376"/>
      <c r="I54" s="376"/>
      <c r="J54" s="376"/>
      <c r="K54" s="252"/>
    </row>
    <row r="55" spans="2:11" s="1" customFormat="1" ht="15" customHeight="1">
      <c r="B55" s="251"/>
      <c r="C55" s="376" t="s">
        <v>1499</v>
      </c>
      <c r="D55" s="376"/>
      <c r="E55" s="376"/>
      <c r="F55" s="376"/>
      <c r="G55" s="376"/>
      <c r="H55" s="376"/>
      <c r="I55" s="376"/>
      <c r="J55" s="376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76" t="s">
        <v>1500</v>
      </c>
      <c r="D57" s="376"/>
      <c r="E57" s="376"/>
      <c r="F57" s="376"/>
      <c r="G57" s="376"/>
      <c r="H57" s="376"/>
      <c r="I57" s="376"/>
      <c r="J57" s="376"/>
      <c r="K57" s="252"/>
    </row>
    <row r="58" spans="2:11" s="1" customFormat="1" ht="15" customHeight="1">
      <c r="B58" s="251"/>
      <c r="C58" s="256"/>
      <c r="D58" s="376" t="s">
        <v>1501</v>
      </c>
      <c r="E58" s="376"/>
      <c r="F58" s="376"/>
      <c r="G58" s="376"/>
      <c r="H58" s="376"/>
      <c r="I58" s="376"/>
      <c r="J58" s="376"/>
      <c r="K58" s="252"/>
    </row>
    <row r="59" spans="2:11" s="1" customFormat="1" ht="15" customHeight="1">
      <c r="B59" s="251"/>
      <c r="C59" s="256"/>
      <c r="D59" s="376" t="s">
        <v>1502</v>
      </c>
      <c r="E59" s="376"/>
      <c r="F59" s="376"/>
      <c r="G59" s="376"/>
      <c r="H59" s="376"/>
      <c r="I59" s="376"/>
      <c r="J59" s="376"/>
      <c r="K59" s="252"/>
    </row>
    <row r="60" spans="2:11" s="1" customFormat="1" ht="15" customHeight="1">
      <c r="B60" s="251"/>
      <c r="C60" s="256"/>
      <c r="D60" s="376" t="s">
        <v>1503</v>
      </c>
      <c r="E60" s="376"/>
      <c r="F60" s="376"/>
      <c r="G60" s="376"/>
      <c r="H60" s="376"/>
      <c r="I60" s="376"/>
      <c r="J60" s="376"/>
      <c r="K60" s="252"/>
    </row>
    <row r="61" spans="2:11" s="1" customFormat="1" ht="15" customHeight="1">
      <c r="B61" s="251"/>
      <c r="C61" s="256"/>
      <c r="D61" s="376" t="s">
        <v>1504</v>
      </c>
      <c r="E61" s="376"/>
      <c r="F61" s="376"/>
      <c r="G61" s="376"/>
      <c r="H61" s="376"/>
      <c r="I61" s="376"/>
      <c r="J61" s="376"/>
      <c r="K61" s="252"/>
    </row>
    <row r="62" spans="2:11" s="1" customFormat="1" ht="15" customHeight="1">
      <c r="B62" s="251"/>
      <c r="C62" s="256"/>
      <c r="D62" s="380" t="s">
        <v>1505</v>
      </c>
      <c r="E62" s="380"/>
      <c r="F62" s="380"/>
      <c r="G62" s="380"/>
      <c r="H62" s="380"/>
      <c r="I62" s="380"/>
      <c r="J62" s="380"/>
      <c r="K62" s="252"/>
    </row>
    <row r="63" spans="2:11" s="1" customFormat="1" ht="15" customHeight="1">
      <c r="B63" s="251"/>
      <c r="C63" s="256"/>
      <c r="D63" s="376" t="s">
        <v>1506</v>
      </c>
      <c r="E63" s="376"/>
      <c r="F63" s="376"/>
      <c r="G63" s="376"/>
      <c r="H63" s="376"/>
      <c r="I63" s="376"/>
      <c r="J63" s="376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76" t="s">
        <v>1507</v>
      </c>
      <c r="E65" s="376"/>
      <c r="F65" s="376"/>
      <c r="G65" s="376"/>
      <c r="H65" s="376"/>
      <c r="I65" s="376"/>
      <c r="J65" s="376"/>
      <c r="K65" s="252"/>
    </row>
    <row r="66" spans="2:11" s="1" customFormat="1" ht="15" customHeight="1">
      <c r="B66" s="251"/>
      <c r="C66" s="256"/>
      <c r="D66" s="380" t="s">
        <v>1508</v>
      </c>
      <c r="E66" s="380"/>
      <c r="F66" s="380"/>
      <c r="G66" s="380"/>
      <c r="H66" s="380"/>
      <c r="I66" s="380"/>
      <c r="J66" s="380"/>
      <c r="K66" s="252"/>
    </row>
    <row r="67" spans="2:11" s="1" customFormat="1" ht="15" customHeight="1">
      <c r="B67" s="251"/>
      <c r="C67" s="256"/>
      <c r="D67" s="376" t="s">
        <v>1509</v>
      </c>
      <c r="E67" s="376"/>
      <c r="F67" s="376"/>
      <c r="G67" s="376"/>
      <c r="H67" s="376"/>
      <c r="I67" s="376"/>
      <c r="J67" s="376"/>
      <c r="K67" s="252"/>
    </row>
    <row r="68" spans="2:11" s="1" customFormat="1" ht="15" customHeight="1">
      <c r="B68" s="251"/>
      <c r="C68" s="256"/>
      <c r="D68" s="376" t="s">
        <v>1510</v>
      </c>
      <c r="E68" s="376"/>
      <c r="F68" s="376"/>
      <c r="G68" s="376"/>
      <c r="H68" s="376"/>
      <c r="I68" s="376"/>
      <c r="J68" s="376"/>
      <c r="K68" s="252"/>
    </row>
    <row r="69" spans="2:11" s="1" customFormat="1" ht="15" customHeight="1">
      <c r="B69" s="251"/>
      <c r="C69" s="256"/>
      <c r="D69" s="376" t="s">
        <v>1511</v>
      </c>
      <c r="E69" s="376"/>
      <c r="F69" s="376"/>
      <c r="G69" s="376"/>
      <c r="H69" s="376"/>
      <c r="I69" s="376"/>
      <c r="J69" s="376"/>
      <c r="K69" s="252"/>
    </row>
    <row r="70" spans="2:11" s="1" customFormat="1" ht="15" customHeight="1">
      <c r="B70" s="251"/>
      <c r="C70" s="256"/>
      <c r="D70" s="376" t="s">
        <v>1512</v>
      </c>
      <c r="E70" s="376"/>
      <c r="F70" s="376"/>
      <c r="G70" s="376"/>
      <c r="H70" s="376"/>
      <c r="I70" s="376"/>
      <c r="J70" s="376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79" t="s">
        <v>1513</v>
      </c>
      <c r="D75" s="379"/>
      <c r="E75" s="379"/>
      <c r="F75" s="379"/>
      <c r="G75" s="379"/>
      <c r="H75" s="379"/>
      <c r="I75" s="379"/>
      <c r="J75" s="379"/>
      <c r="K75" s="269"/>
    </row>
    <row r="76" spans="2:11" s="1" customFormat="1" ht="17.25" customHeight="1">
      <c r="B76" s="268"/>
      <c r="C76" s="270" t="s">
        <v>1514</v>
      </c>
      <c r="D76" s="270"/>
      <c r="E76" s="270"/>
      <c r="F76" s="270" t="s">
        <v>1515</v>
      </c>
      <c r="G76" s="271"/>
      <c r="H76" s="270" t="s">
        <v>55</v>
      </c>
      <c r="I76" s="270" t="s">
        <v>58</v>
      </c>
      <c r="J76" s="270" t="s">
        <v>1516</v>
      </c>
      <c r="K76" s="269"/>
    </row>
    <row r="77" spans="2:11" s="1" customFormat="1" ht="17.25" customHeight="1">
      <c r="B77" s="268"/>
      <c r="C77" s="272" t="s">
        <v>1517</v>
      </c>
      <c r="D77" s="272"/>
      <c r="E77" s="272"/>
      <c r="F77" s="273" t="s">
        <v>1518</v>
      </c>
      <c r="G77" s="274"/>
      <c r="H77" s="272"/>
      <c r="I77" s="272"/>
      <c r="J77" s="272" t="s">
        <v>1519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54</v>
      </c>
      <c r="D79" s="277"/>
      <c r="E79" s="277"/>
      <c r="F79" s="278" t="s">
        <v>1520</v>
      </c>
      <c r="G79" s="279"/>
      <c r="H79" s="257" t="s">
        <v>1521</v>
      </c>
      <c r="I79" s="257" t="s">
        <v>1522</v>
      </c>
      <c r="J79" s="257">
        <v>20</v>
      </c>
      <c r="K79" s="269"/>
    </row>
    <row r="80" spans="2:11" s="1" customFormat="1" ht="15" customHeight="1">
      <c r="B80" s="268"/>
      <c r="C80" s="257" t="s">
        <v>1523</v>
      </c>
      <c r="D80" s="257"/>
      <c r="E80" s="257"/>
      <c r="F80" s="278" t="s">
        <v>1520</v>
      </c>
      <c r="G80" s="279"/>
      <c r="H80" s="257" t="s">
        <v>1524</v>
      </c>
      <c r="I80" s="257" t="s">
        <v>1522</v>
      </c>
      <c r="J80" s="257">
        <v>120</v>
      </c>
      <c r="K80" s="269"/>
    </row>
    <row r="81" spans="2:11" s="1" customFormat="1" ht="15" customHeight="1">
      <c r="B81" s="280"/>
      <c r="C81" s="257" t="s">
        <v>1525</v>
      </c>
      <c r="D81" s="257"/>
      <c r="E81" s="257"/>
      <c r="F81" s="278" t="s">
        <v>1526</v>
      </c>
      <c r="G81" s="279"/>
      <c r="H81" s="257" t="s">
        <v>1527</v>
      </c>
      <c r="I81" s="257" t="s">
        <v>1522</v>
      </c>
      <c r="J81" s="257">
        <v>50</v>
      </c>
      <c r="K81" s="269"/>
    </row>
    <row r="82" spans="2:11" s="1" customFormat="1" ht="15" customHeight="1">
      <c r="B82" s="280"/>
      <c r="C82" s="257" t="s">
        <v>1528</v>
      </c>
      <c r="D82" s="257"/>
      <c r="E82" s="257"/>
      <c r="F82" s="278" t="s">
        <v>1520</v>
      </c>
      <c r="G82" s="279"/>
      <c r="H82" s="257" t="s">
        <v>1529</v>
      </c>
      <c r="I82" s="257" t="s">
        <v>1530</v>
      </c>
      <c r="J82" s="257"/>
      <c r="K82" s="269"/>
    </row>
    <row r="83" spans="2:11" s="1" customFormat="1" ht="15" customHeight="1">
      <c r="B83" s="280"/>
      <c r="C83" s="281" t="s">
        <v>1531</v>
      </c>
      <c r="D83" s="281"/>
      <c r="E83" s="281"/>
      <c r="F83" s="282" t="s">
        <v>1526</v>
      </c>
      <c r="G83" s="281"/>
      <c r="H83" s="281" t="s">
        <v>1532</v>
      </c>
      <c r="I83" s="281" t="s">
        <v>1522</v>
      </c>
      <c r="J83" s="281">
        <v>15</v>
      </c>
      <c r="K83" s="269"/>
    </row>
    <row r="84" spans="2:11" s="1" customFormat="1" ht="15" customHeight="1">
      <c r="B84" s="280"/>
      <c r="C84" s="281" t="s">
        <v>1533</v>
      </c>
      <c r="D84" s="281"/>
      <c r="E84" s="281"/>
      <c r="F84" s="282" t="s">
        <v>1526</v>
      </c>
      <c r="G84" s="281"/>
      <c r="H84" s="281" t="s">
        <v>1534</v>
      </c>
      <c r="I84" s="281" t="s">
        <v>1522</v>
      </c>
      <c r="J84" s="281">
        <v>15</v>
      </c>
      <c r="K84" s="269"/>
    </row>
    <row r="85" spans="2:11" s="1" customFormat="1" ht="15" customHeight="1">
      <c r="B85" s="280"/>
      <c r="C85" s="281" t="s">
        <v>1535</v>
      </c>
      <c r="D85" s="281"/>
      <c r="E85" s="281"/>
      <c r="F85" s="282" t="s">
        <v>1526</v>
      </c>
      <c r="G85" s="281"/>
      <c r="H85" s="281" t="s">
        <v>1536</v>
      </c>
      <c r="I85" s="281" t="s">
        <v>1522</v>
      </c>
      <c r="J85" s="281">
        <v>20</v>
      </c>
      <c r="K85" s="269"/>
    </row>
    <row r="86" spans="2:11" s="1" customFormat="1" ht="15" customHeight="1">
      <c r="B86" s="280"/>
      <c r="C86" s="281" t="s">
        <v>1537</v>
      </c>
      <c r="D86" s="281"/>
      <c r="E86" s="281"/>
      <c r="F86" s="282" t="s">
        <v>1526</v>
      </c>
      <c r="G86" s="281"/>
      <c r="H86" s="281" t="s">
        <v>1538</v>
      </c>
      <c r="I86" s="281" t="s">
        <v>1522</v>
      </c>
      <c r="J86" s="281">
        <v>20</v>
      </c>
      <c r="K86" s="269"/>
    </row>
    <row r="87" spans="2:11" s="1" customFormat="1" ht="15" customHeight="1">
      <c r="B87" s="280"/>
      <c r="C87" s="257" t="s">
        <v>1539</v>
      </c>
      <c r="D87" s="257"/>
      <c r="E87" s="257"/>
      <c r="F87" s="278" t="s">
        <v>1526</v>
      </c>
      <c r="G87" s="279"/>
      <c r="H87" s="257" t="s">
        <v>1540</v>
      </c>
      <c r="I87" s="257" t="s">
        <v>1522</v>
      </c>
      <c r="J87" s="257">
        <v>50</v>
      </c>
      <c r="K87" s="269"/>
    </row>
    <row r="88" spans="2:11" s="1" customFormat="1" ht="15" customHeight="1">
      <c r="B88" s="280"/>
      <c r="C88" s="257" t="s">
        <v>1541</v>
      </c>
      <c r="D88" s="257"/>
      <c r="E88" s="257"/>
      <c r="F88" s="278" t="s">
        <v>1526</v>
      </c>
      <c r="G88" s="279"/>
      <c r="H88" s="257" t="s">
        <v>1542</v>
      </c>
      <c r="I88" s="257" t="s">
        <v>1522</v>
      </c>
      <c r="J88" s="257">
        <v>20</v>
      </c>
      <c r="K88" s="269"/>
    </row>
    <row r="89" spans="2:11" s="1" customFormat="1" ht="15" customHeight="1">
      <c r="B89" s="280"/>
      <c r="C89" s="257" t="s">
        <v>1543</v>
      </c>
      <c r="D89" s="257"/>
      <c r="E89" s="257"/>
      <c r="F89" s="278" t="s">
        <v>1526</v>
      </c>
      <c r="G89" s="279"/>
      <c r="H89" s="257" t="s">
        <v>1544</v>
      </c>
      <c r="I89" s="257" t="s">
        <v>1522</v>
      </c>
      <c r="J89" s="257">
        <v>20</v>
      </c>
      <c r="K89" s="269"/>
    </row>
    <row r="90" spans="2:11" s="1" customFormat="1" ht="15" customHeight="1">
      <c r="B90" s="280"/>
      <c r="C90" s="257" t="s">
        <v>1545</v>
      </c>
      <c r="D90" s="257"/>
      <c r="E90" s="257"/>
      <c r="F90" s="278" t="s">
        <v>1526</v>
      </c>
      <c r="G90" s="279"/>
      <c r="H90" s="257" t="s">
        <v>1546</v>
      </c>
      <c r="I90" s="257" t="s">
        <v>1522</v>
      </c>
      <c r="J90" s="257">
        <v>50</v>
      </c>
      <c r="K90" s="269"/>
    </row>
    <row r="91" spans="2:11" s="1" customFormat="1" ht="15" customHeight="1">
      <c r="B91" s="280"/>
      <c r="C91" s="257" t="s">
        <v>1547</v>
      </c>
      <c r="D91" s="257"/>
      <c r="E91" s="257"/>
      <c r="F91" s="278" t="s">
        <v>1526</v>
      </c>
      <c r="G91" s="279"/>
      <c r="H91" s="257" t="s">
        <v>1547</v>
      </c>
      <c r="I91" s="257" t="s">
        <v>1522</v>
      </c>
      <c r="J91" s="257">
        <v>50</v>
      </c>
      <c r="K91" s="269"/>
    </row>
    <row r="92" spans="2:11" s="1" customFormat="1" ht="15" customHeight="1">
      <c r="B92" s="280"/>
      <c r="C92" s="257" t="s">
        <v>1548</v>
      </c>
      <c r="D92" s="257"/>
      <c r="E92" s="257"/>
      <c r="F92" s="278" t="s">
        <v>1526</v>
      </c>
      <c r="G92" s="279"/>
      <c r="H92" s="257" t="s">
        <v>1549</v>
      </c>
      <c r="I92" s="257" t="s">
        <v>1522</v>
      </c>
      <c r="J92" s="257">
        <v>255</v>
      </c>
      <c r="K92" s="269"/>
    </row>
    <row r="93" spans="2:11" s="1" customFormat="1" ht="15" customHeight="1">
      <c r="B93" s="280"/>
      <c r="C93" s="257" t="s">
        <v>1550</v>
      </c>
      <c r="D93" s="257"/>
      <c r="E93" s="257"/>
      <c r="F93" s="278" t="s">
        <v>1520</v>
      </c>
      <c r="G93" s="279"/>
      <c r="H93" s="257" t="s">
        <v>1551</v>
      </c>
      <c r="I93" s="257" t="s">
        <v>1552</v>
      </c>
      <c r="J93" s="257"/>
      <c r="K93" s="269"/>
    </row>
    <row r="94" spans="2:11" s="1" customFormat="1" ht="15" customHeight="1">
      <c r="B94" s="280"/>
      <c r="C94" s="257" t="s">
        <v>1553</v>
      </c>
      <c r="D94" s="257"/>
      <c r="E94" s="257"/>
      <c r="F94" s="278" t="s">
        <v>1520</v>
      </c>
      <c r="G94" s="279"/>
      <c r="H94" s="257" t="s">
        <v>1554</v>
      </c>
      <c r="I94" s="257" t="s">
        <v>1555</v>
      </c>
      <c r="J94" s="257"/>
      <c r="K94" s="269"/>
    </row>
    <row r="95" spans="2:11" s="1" customFormat="1" ht="15" customHeight="1">
      <c r="B95" s="280"/>
      <c r="C95" s="257" t="s">
        <v>1556</v>
      </c>
      <c r="D95" s="257"/>
      <c r="E95" s="257"/>
      <c r="F95" s="278" t="s">
        <v>1520</v>
      </c>
      <c r="G95" s="279"/>
      <c r="H95" s="257" t="s">
        <v>1556</v>
      </c>
      <c r="I95" s="257" t="s">
        <v>1555</v>
      </c>
      <c r="J95" s="257"/>
      <c r="K95" s="269"/>
    </row>
    <row r="96" spans="2:11" s="1" customFormat="1" ht="15" customHeight="1">
      <c r="B96" s="280"/>
      <c r="C96" s="257" t="s">
        <v>39</v>
      </c>
      <c r="D96" s="257"/>
      <c r="E96" s="257"/>
      <c r="F96" s="278" t="s">
        <v>1520</v>
      </c>
      <c r="G96" s="279"/>
      <c r="H96" s="257" t="s">
        <v>1557</v>
      </c>
      <c r="I96" s="257" t="s">
        <v>1555</v>
      </c>
      <c r="J96" s="257"/>
      <c r="K96" s="269"/>
    </row>
    <row r="97" spans="2:11" s="1" customFormat="1" ht="15" customHeight="1">
      <c r="B97" s="280"/>
      <c r="C97" s="257" t="s">
        <v>49</v>
      </c>
      <c r="D97" s="257"/>
      <c r="E97" s="257"/>
      <c r="F97" s="278" t="s">
        <v>1520</v>
      </c>
      <c r="G97" s="279"/>
      <c r="H97" s="257" t="s">
        <v>1558</v>
      </c>
      <c r="I97" s="257" t="s">
        <v>1555</v>
      </c>
      <c r="J97" s="257"/>
      <c r="K97" s="269"/>
    </row>
    <row r="98" spans="2:11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pans="2:11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79" t="s">
        <v>1559</v>
      </c>
      <c r="D102" s="379"/>
      <c r="E102" s="379"/>
      <c r="F102" s="379"/>
      <c r="G102" s="379"/>
      <c r="H102" s="379"/>
      <c r="I102" s="379"/>
      <c r="J102" s="379"/>
      <c r="K102" s="269"/>
    </row>
    <row r="103" spans="2:11" s="1" customFormat="1" ht="17.25" customHeight="1">
      <c r="B103" s="268"/>
      <c r="C103" s="270" t="s">
        <v>1514</v>
      </c>
      <c r="D103" s="270"/>
      <c r="E103" s="270"/>
      <c r="F103" s="270" t="s">
        <v>1515</v>
      </c>
      <c r="G103" s="271"/>
      <c r="H103" s="270" t="s">
        <v>55</v>
      </c>
      <c r="I103" s="270" t="s">
        <v>58</v>
      </c>
      <c r="J103" s="270" t="s">
        <v>1516</v>
      </c>
      <c r="K103" s="269"/>
    </row>
    <row r="104" spans="2:11" s="1" customFormat="1" ht="17.25" customHeight="1">
      <c r="B104" s="268"/>
      <c r="C104" s="272" t="s">
        <v>1517</v>
      </c>
      <c r="D104" s="272"/>
      <c r="E104" s="272"/>
      <c r="F104" s="273" t="s">
        <v>1518</v>
      </c>
      <c r="G104" s="274"/>
      <c r="H104" s="272"/>
      <c r="I104" s="272"/>
      <c r="J104" s="272" t="s">
        <v>1519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pans="2:11" s="1" customFormat="1" ht="15" customHeight="1">
      <c r="B106" s="268"/>
      <c r="C106" s="257" t="s">
        <v>54</v>
      </c>
      <c r="D106" s="277"/>
      <c r="E106" s="277"/>
      <c r="F106" s="278" t="s">
        <v>1520</v>
      </c>
      <c r="G106" s="257"/>
      <c r="H106" s="257" t="s">
        <v>1560</v>
      </c>
      <c r="I106" s="257" t="s">
        <v>1522</v>
      </c>
      <c r="J106" s="257">
        <v>20</v>
      </c>
      <c r="K106" s="269"/>
    </row>
    <row r="107" spans="2:11" s="1" customFormat="1" ht="15" customHeight="1">
      <c r="B107" s="268"/>
      <c r="C107" s="257" t="s">
        <v>1523</v>
      </c>
      <c r="D107" s="257"/>
      <c r="E107" s="257"/>
      <c r="F107" s="278" t="s">
        <v>1520</v>
      </c>
      <c r="G107" s="257"/>
      <c r="H107" s="257" t="s">
        <v>1560</v>
      </c>
      <c r="I107" s="257" t="s">
        <v>1522</v>
      </c>
      <c r="J107" s="257">
        <v>120</v>
      </c>
      <c r="K107" s="269"/>
    </row>
    <row r="108" spans="2:11" s="1" customFormat="1" ht="15" customHeight="1">
      <c r="B108" s="280"/>
      <c r="C108" s="257" t="s">
        <v>1525</v>
      </c>
      <c r="D108" s="257"/>
      <c r="E108" s="257"/>
      <c r="F108" s="278" t="s">
        <v>1526</v>
      </c>
      <c r="G108" s="257"/>
      <c r="H108" s="257" t="s">
        <v>1560</v>
      </c>
      <c r="I108" s="257" t="s">
        <v>1522</v>
      </c>
      <c r="J108" s="257">
        <v>50</v>
      </c>
      <c r="K108" s="269"/>
    </row>
    <row r="109" spans="2:11" s="1" customFormat="1" ht="15" customHeight="1">
      <c r="B109" s="280"/>
      <c r="C109" s="257" t="s">
        <v>1528</v>
      </c>
      <c r="D109" s="257"/>
      <c r="E109" s="257"/>
      <c r="F109" s="278" t="s">
        <v>1520</v>
      </c>
      <c r="G109" s="257"/>
      <c r="H109" s="257" t="s">
        <v>1560</v>
      </c>
      <c r="I109" s="257" t="s">
        <v>1530</v>
      </c>
      <c r="J109" s="257"/>
      <c r="K109" s="269"/>
    </row>
    <row r="110" spans="2:11" s="1" customFormat="1" ht="15" customHeight="1">
      <c r="B110" s="280"/>
      <c r="C110" s="257" t="s">
        <v>1539</v>
      </c>
      <c r="D110" s="257"/>
      <c r="E110" s="257"/>
      <c r="F110" s="278" t="s">
        <v>1526</v>
      </c>
      <c r="G110" s="257"/>
      <c r="H110" s="257" t="s">
        <v>1560</v>
      </c>
      <c r="I110" s="257" t="s">
        <v>1522</v>
      </c>
      <c r="J110" s="257">
        <v>50</v>
      </c>
      <c r="K110" s="269"/>
    </row>
    <row r="111" spans="2:11" s="1" customFormat="1" ht="15" customHeight="1">
      <c r="B111" s="280"/>
      <c r="C111" s="257" t="s">
        <v>1547</v>
      </c>
      <c r="D111" s="257"/>
      <c r="E111" s="257"/>
      <c r="F111" s="278" t="s">
        <v>1526</v>
      </c>
      <c r="G111" s="257"/>
      <c r="H111" s="257" t="s">
        <v>1560</v>
      </c>
      <c r="I111" s="257" t="s">
        <v>1522</v>
      </c>
      <c r="J111" s="257">
        <v>50</v>
      </c>
      <c r="K111" s="269"/>
    </row>
    <row r="112" spans="2:11" s="1" customFormat="1" ht="15" customHeight="1">
      <c r="B112" s="280"/>
      <c r="C112" s="257" t="s">
        <v>1545</v>
      </c>
      <c r="D112" s="257"/>
      <c r="E112" s="257"/>
      <c r="F112" s="278" t="s">
        <v>1526</v>
      </c>
      <c r="G112" s="257"/>
      <c r="H112" s="257" t="s">
        <v>1560</v>
      </c>
      <c r="I112" s="257" t="s">
        <v>1522</v>
      </c>
      <c r="J112" s="257">
        <v>50</v>
      </c>
      <c r="K112" s="269"/>
    </row>
    <row r="113" spans="2:11" s="1" customFormat="1" ht="15" customHeight="1">
      <c r="B113" s="280"/>
      <c r="C113" s="257" t="s">
        <v>54</v>
      </c>
      <c r="D113" s="257"/>
      <c r="E113" s="257"/>
      <c r="F113" s="278" t="s">
        <v>1520</v>
      </c>
      <c r="G113" s="257"/>
      <c r="H113" s="257" t="s">
        <v>1561</v>
      </c>
      <c r="I113" s="257" t="s">
        <v>1522</v>
      </c>
      <c r="J113" s="257">
        <v>20</v>
      </c>
      <c r="K113" s="269"/>
    </row>
    <row r="114" spans="2:11" s="1" customFormat="1" ht="15" customHeight="1">
      <c r="B114" s="280"/>
      <c r="C114" s="257" t="s">
        <v>1562</v>
      </c>
      <c r="D114" s="257"/>
      <c r="E114" s="257"/>
      <c r="F114" s="278" t="s">
        <v>1520</v>
      </c>
      <c r="G114" s="257"/>
      <c r="H114" s="257" t="s">
        <v>1563</v>
      </c>
      <c r="I114" s="257" t="s">
        <v>1522</v>
      </c>
      <c r="J114" s="257">
        <v>120</v>
      </c>
      <c r="K114" s="269"/>
    </row>
    <row r="115" spans="2:11" s="1" customFormat="1" ht="15" customHeight="1">
      <c r="B115" s="280"/>
      <c r="C115" s="257" t="s">
        <v>39</v>
      </c>
      <c r="D115" s="257"/>
      <c r="E115" s="257"/>
      <c r="F115" s="278" t="s">
        <v>1520</v>
      </c>
      <c r="G115" s="257"/>
      <c r="H115" s="257" t="s">
        <v>1564</v>
      </c>
      <c r="I115" s="257" t="s">
        <v>1555</v>
      </c>
      <c r="J115" s="257"/>
      <c r="K115" s="269"/>
    </row>
    <row r="116" spans="2:11" s="1" customFormat="1" ht="15" customHeight="1">
      <c r="B116" s="280"/>
      <c r="C116" s="257" t="s">
        <v>49</v>
      </c>
      <c r="D116" s="257"/>
      <c r="E116" s="257"/>
      <c r="F116" s="278" t="s">
        <v>1520</v>
      </c>
      <c r="G116" s="257"/>
      <c r="H116" s="257" t="s">
        <v>1565</v>
      </c>
      <c r="I116" s="257" t="s">
        <v>1555</v>
      </c>
      <c r="J116" s="257"/>
      <c r="K116" s="269"/>
    </row>
    <row r="117" spans="2:11" s="1" customFormat="1" ht="15" customHeight="1">
      <c r="B117" s="280"/>
      <c r="C117" s="257" t="s">
        <v>58</v>
      </c>
      <c r="D117" s="257"/>
      <c r="E117" s="257"/>
      <c r="F117" s="278" t="s">
        <v>1520</v>
      </c>
      <c r="G117" s="257"/>
      <c r="H117" s="257" t="s">
        <v>1566</v>
      </c>
      <c r="I117" s="257" t="s">
        <v>1567</v>
      </c>
      <c r="J117" s="257"/>
      <c r="K117" s="269"/>
    </row>
    <row r="118" spans="2:11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pans="2:11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77" t="s">
        <v>1568</v>
      </c>
      <c r="D122" s="377"/>
      <c r="E122" s="377"/>
      <c r="F122" s="377"/>
      <c r="G122" s="377"/>
      <c r="H122" s="377"/>
      <c r="I122" s="377"/>
      <c r="J122" s="377"/>
      <c r="K122" s="297"/>
    </row>
    <row r="123" spans="2:11" s="1" customFormat="1" ht="17.25" customHeight="1">
      <c r="B123" s="298"/>
      <c r="C123" s="270" t="s">
        <v>1514</v>
      </c>
      <c r="D123" s="270"/>
      <c r="E123" s="270"/>
      <c r="F123" s="270" t="s">
        <v>1515</v>
      </c>
      <c r="G123" s="271"/>
      <c r="H123" s="270" t="s">
        <v>55</v>
      </c>
      <c r="I123" s="270" t="s">
        <v>58</v>
      </c>
      <c r="J123" s="270" t="s">
        <v>1516</v>
      </c>
      <c r="K123" s="299"/>
    </row>
    <row r="124" spans="2:11" s="1" customFormat="1" ht="17.25" customHeight="1">
      <c r="B124" s="298"/>
      <c r="C124" s="272" t="s">
        <v>1517</v>
      </c>
      <c r="D124" s="272"/>
      <c r="E124" s="272"/>
      <c r="F124" s="273" t="s">
        <v>1518</v>
      </c>
      <c r="G124" s="274"/>
      <c r="H124" s="272"/>
      <c r="I124" s="272"/>
      <c r="J124" s="272" t="s">
        <v>1519</v>
      </c>
      <c r="K124" s="299"/>
    </row>
    <row r="125" spans="2:11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pans="2:11" s="1" customFormat="1" ht="15" customHeight="1">
      <c r="B126" s="300"/>
      <c r="C126" s="257" t="s">
        <v>1523</v>
      </c>
      <c r="D126" s="277"/>
      <c r="E126" s="277"/>
      <c r="F126" s="278" t="s">
        <v>1520</v>
      </c>
      <c r="G126" s="257"/>
      <c r="H126" s="257" t="s">
        <v>1560</v>
      </c>
      <c r="I126" s="257" t="s">
        <v>1522</v>
      </c>
      <c r="J126" s="257">
        <v>120</v>
      </c>
      <c r="K126" s="303"/>
    </row>
    <row r="127" spans="2:11" s="1" customFormat="1" ht="15" customHeight="1">
      <c r="B127" s="300"/>
      <c r="C127" s="257" t="s">
        <v>1569</v>
      </c>
      <c r="D127" s="257"/>
      <c r="E127" s="257"/>
      <c r="F127" s="278" t="s">
        <v>1520</v>
      </c>
      <c r="G127" s="257"/>
      <c r="H127" s="257" t="s">
        <v>1570</v>
      </c>
      <c r="I127" s="257" t="s">
        <v>1522</v>
      </c>
      <c r="J127" s="257" t="s">
        <v>1571</v>
      </c>
      <c r="K127" s="303"/>
    </row>
    <row r="128" spans="2:11" s="1" customFormat="1" ht="15" customHeight="1">
      <c r="B128" s="300"/>
      <c r="C128" s="257" t="s">
        <v>1468</v>
      </c>
      <c r="D128" s="257"/>
      <c r="E128" s="257"/>
      <c r="F128" s="278" t="s">
        <v>1520</v>
      </c>
      <c r="G128" s="257"/>
      <c r="H128" s="257" t="s">
        <v>1572</v>
      </c>
      <c r="I128" s="257" t="s">
        <v>1522</v>
      </c>
      <c r="J128" s="257" t="s">
        <v>1571</v>
      </c>
      <c r="K128" s="303"/>
    </row>
    <row r="129" spans="2:11" s="1" customFormat="1" ht="15" customHeight="1">
      <c r="B129" s="300"/>
      <c r="C129" s="257" t="s">
        <v>1531</v>
      </c>
      <c r="D129" s="257"/>
      <c r="E129" s="257"/>
      <c r="F129" s="278" t="s">
        <v>1526</v>
      </c>
      <c r="G129" s="257"/>
      <c r="H129" s="257" t="s">
        <v>1532</v>
      </c>
      <c r="I129" s="257" t="s">
        <v>1522</v>
      </c>
      <c r="J129" s="257">
        <v>15</v>
      </c>
      <c r="K129" s="303"/>
    </row>
    <row r="130" spans="2:11" s="1" customFormat="1" ht="15" customHeight="1">
      <c r="B130" s="300"/>
      <c r="C130" s="281" t="s">
        <v>1533</v>
      </c>
      <c r="D130" s="281"/>
      <c r="E130" s="281"/>
      <c r="F130" s="282" t="s">
        <v>1526</v>
      </c>
      <c r="G130" s="281"/>
      <c r="H130" s="281" t="s">
        <v>1534</v>
      </c>
      <c r="I130" s="281" t="s">
        <v>1522</v>
      </c>
      <c r="J130" s="281">
        <v>15</v>
      </c>
      <c r="K130" s="303"/>
    </row>
    <row r="131" spans="2:11" s="1" customFormat="1" ht="15" customHeight="1">
      <c r="B131" s="300"/>
      <c r="C131" s="281" t="s">
        <v>1535</v>
      </c>
      <c r="D131" s="281"/>
      <c r="E131" s="281"/>
      <c r="F131" s="282" t="s">
        <v>1526</v>
      </c>
      <c r="G131" s="281"/>
      <c r="H131" s="281" t="s">
        <v>1536</v>
      </c>
      <c r="I131" s="281" t="s">
        <v>1522</v>
      </c>
      <c r="J131" s="281">
        <v>20</v>
      </c>
      <c r="K131" s="303"/>
    </row>
    <row r="132" spans="2:11" s="1" customFormat="1" ht="15" customHeight="1">
      <c r="B132" s="300"/>
      <c r="C132" s="281" t="s">
        <v>1537</v>
      </c>
      <c r="D132" s="281"/>
      <c r="E132" s="281"/>
      <c r="F132" s="282" t="s">
        <v>1526</v>
      </c>
      <c r="G132" s="281"/>
      <c r="H132" s="281" t="s">
        <v>1538</v>
      </c>
      <c r="I132" s="281" t="s">
        <v>1522</v>
      </c>
      <c r="J132" s="281">
        <v>20</v>
      </c>
      <c r="K132" s="303"/>
    </row>
    <row r="133" spans="2:11" s="1" customFormat="1" ht="15" customHeight="1">
      <c r="B133" s="300"/>
      <c r="C133" s="257" t="s">
        <v>1525</v>
      </c>
      <c r="D133" s="257"/>
      <c r="E133" s="257"/>
      <c r="F133" s="278" t="s">
        <v>1526</v>
      </c>
      <c r="G133" s="257"/>
      <c r="H133" s="257" t="s">
        <v>1560</v>
      </c>
      <c r="I133" s="257" t="s">
        <v>1522</v>
      </c>
      <c r="J133" s="257">
        <v>50</v>
      </c>
      <c r="K133" s="303"/>
    </row>
    <row r="134" spans="2:11" s="1" customFormat="1" ht="15" customHeight="1">
      <c r="B134" s="300"/>
      <c r="C134" s="257" t="s">
        <v>1539</v>
      </c>
      <c r="D134" s="257"/>
      <c r="E134" s="257"/>
      <c r="F134" s="278" t="s">
        <v>1526</v>
      </c>
      <c r="G134" s="257"/>
      <c r="H134" s="257" t="s">
        <v>1560</v>
      </c>
      <c r="I134" s="257" t="s">
        <v>1522</v>
      </c>
      <c r="J134" s="257">
        <v>50</v>
      </c>
      <c r="K134" s="303"/>
    </row>
    <row r="135" spans="2:11" s="1" customFormat="1" ht="15" customHeight="1">
      <c r="B135" s="300"/>
      <c r="C135" s="257" t="s">
        <v>1545</v>
      </c>
      <c r="D135" s="257"/>
      <c r="E135" s="257"/>
      <c r="F135" s="278" t="s">
        <v>1526</v>
      </c>
      <c r="G135" s="257"/>
      <c r="H135" s="257" t="s">
        <v>1560</v>
      </c>
      <c r="I135" s="257" t="s">
        <v>1522</v>
      </c>
      <c r="J135" s="257">
        <v>50</v>
      </c>
      <c r="K135" s="303"/>
    </row>
    <row r="136" spans="2:11" s="1" customFormat="1" ht="15" customHeight="1">
      <c r="B136" s="300"/>
      <c r="C136" s="257" t="s">
        <v>1547</v>
      </c>
      <c r="D136" s="257"/>
      <c r="E136" s="257"/>
      <c r="F136" s="278" t="s">
        <v>1526</v>
      </c>
      <c r="G136" s="257"/>
      <c r="H136" s="257" t="s">
        <v>1560</v>
      </c>
      <c r="I136" s="257" t="s">
        <v>1522</v>
      </c>
      <c r="J136" s="257">
        <v>50</v>
      </c>
      <c r="K136" s="303"/>
    </row>
    <row r="137" spans="2:11" s="1" customFormat="1" ht="15" customHeight="1">
      <c r="B137" s="300"/>
      <c r="C137" s="257" t="s">
        <v>1548</v>
      </c>
      <c r="D137" s="257"/>
      <c r="E137" s="257"/>
      <c r="F137" s="278" t="s">
        <v>1526</v>
      </c>
      <c r="G137" s="257"/>
      <c r="H137" s="257" t="s">
        <v>1573</v>
      </c>
      <c r="I137" s="257" t="s">
        <v>1522</v>
      </c>
      <c r="J137" s="257">
        <v>255</v>
      </c>
      <c r="K137" s="303"/>
    </row>
    <row r="138" spans="2:11" s="1" customFormat="1" ht="15" customHeight="1">
      <c r="B138" s="300"/>
      <c r="C138" s="257" t="s">
        <v>1550</v>
      </c>
      <c r="D138" s="257"/>
      <c r="E138" s="257"/>
      <c r="F138" s="278" t="s">
        <v>1520</v>
      </c>
      <c r="G138" s="257"/>
      <c r="H138" s="257" t="s">
        <v>1574</v>
      </c>
      <c r="I138" s="257" t="s">
        <v>1552</v>
      </c>
      <c r="J138" s="257"/>
      <c r="K138" s="303"/>
    </row>
    <row r="139" spans="2:11" s="1" customFormat="1" ht="15" customHeight="1">
      <c r="B139" s="300"/>
      <c r="C139" s="257" t="s">
        <v>1553</v>
      </c>
      <c r="D139" s="257"/>
      <c r="E139" s="257"/>
      <c r="F139" s="278" t="s">
        <v>1520</v>
      </c>
      <c r="G139" s="257"/>
      <c r="H139" s="257" t="s">
        <v>1575</v>
      </c>
      <c r="I139" s="257" t="s">
        <v>1555</v>
      </c>
      <c r="J139" s="257"/>
      <c r="K139" s="303"/>
    </row>
    <row r="140" spans="2:11" s="1" customFormat="1" ht="15" customHeight="1">
      <c r="B140" s="300"/>
      <c r="C140" s="257" t="s">
        <v>1556</v>
      </c>
      <c r="D140" s="257"/>
      <c r="E140" s="257"/>
      <c r="F140" s="278" t="s">
        <v>1520</v>
      </c>
      <c r="G140" s="257"/>
      <c r="H140" s="257" t="s">
        <v>1556</v>
      </c>
      <c r="I140" s="257" t="s">
        <v>1555</v>
      </c>
      <c r="J140" s="257"/>
      <c r="K140" s="303"/>
    </row>
    <row r="141" spans="2:11" s="1" customFormat="1" ht="15" customHeight="1">
      <c r="B141" s="300"/>
      <c r="C141" s="257" t="s">
        <v>39</v>
      </c>
      <c r="D141" s="257"/>
      <c r="E141" s="257"/>
      <c r="F141" s="278" t="s">
        <v>1520</v>
      </c>
      <c r="G141" s="257"/>
      <c r="H141" s="257" t="s">
        <v>1576</v>
      </c>
      <c r="I141" s="257" t="s">
        <v>1555</v>
      </c>
      <c r="J141" s="257"/>
      <c r="K141" s="303"/>
    </row>
    <row r="142" spans="2:11" s="1" customFormat="1" ht="15" customHeight="1">
      <c r="B142" s="300"/>
      <c r="C142" s="257" t="s">
        <v>1577</v>
      </c>
      <c r="D142" s="257"/>
      <c r="E142" s="257"/>
      <c r="F142" s="278" t="s">
        <v>1520</v>
      </c>
      <c r="G142" s="257"/>
      <c r="H142" s="257" t="s">
        <v>1578</v>
      </c>
      <c r="I142" s="257" t="s">
        <v>1555</v>
      </c>
      <c r="J142" s="257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79" t="s">
        <v>1579</v>
      </c>
      <c r="D147" s="379"/>
      <c r="E147" s="379"/>
      <c r="F147" s="379"/>
      <c r="G147" s="379"/>
      <c r="H147" s="379"/>
      <c r="I147" s="379"/>
      <c r="J147" s="379"/>
      <c r="K147" s="269"/>
    </row>
    <row r="148" spans="2:11" s="1" customFormat="1" ht="17.25" customHeight="1">
      <c r="B148" s="268"/>
      <c r="C148" s="270" t="s">
        <v>1514</v>
      </c>
      <c r="D148" s="270"/>
      <c r="E148" s="270"/>
      <c r="F148" s="270" t="s">
        <v>1515</v>
      </c>
      <c r="G148" s="271"/>
      <c r="H148" s="270" t="s">
        <v>55</v>
      </c>
      <c r="I148" s="270" t="s">
        <v>58</v>
      </c>
      <c r="J148" s="270" t="s">
        <v>1516</v>
      </c>
      <c r="K148" s="269"/>
    </row>
    <row r="149" spans="2:11" s="1" customFormat="1" ht="17.25" customHeight="1">
      <c r="B149" s="268"/>
      <c r="C149" s="272" t="s">
        <v>1517</v>
      </c>
      <c r="D149" s="272"/>
      <c r="E149" s="272"/>
      <c r="F149" s="273" t="s">
        <v>1518</v>
      </c>
      <c r="G149" s="274"/>
      <c r="H149" s="272"/>
      <c r="I149" s="272"/>
      <c r="J149" s="272" t="s">
        <v>1519</v>
      </c>
      <c r="K149" s="269"/>
    </row>
    <row r="150" spans="2:11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pans="2:11" s="1" customFormat="1" ht="15" customHeight="1">
      <c r="B151" s="280"/>
      <c r="C151" s="307" t="s">
        <v>1523</v>
      </c>
      <c r="D151" s="257"/>
      <c r="E151" s="257"/>
      <c r="F151" s="308" t="s">
        <v>1520</v>
      </c>
      <c r="G151" s="257"/>
      <c r="H151" s="307" t="s">
        <v>1560</v>
      </c>
      <c r="I151" s="307" t="s">
        <v>1522</v>
      </c>
      <c r="J151" s="307">
        <v>120</v>
      </c>
      <c r="K151" s="303"/>
    </row>
    <row r="152" spans="2:11" s="1" customFormat="1" ht="15" customHeight="1">
      <c r="B152" s="280"/>
      <c r="C152" s="307" t="s">
        <v>1569</v>
      </c>
      <c r="D152" s="257"/>
      <c r="E152" s="257"/>
      <c r="F152" s="308" t="s">
        <v>1520</v>
      </c>
      <c r="G152" s="257"/>
      <c r="H152" s="307" t="s">
        <v>1580</v>
      </c>
      <c r="I152" s="307" t="s">
        <v>1522</v>
      </c>
      <c r="J152" s="307" t="s">
        <v>1571</v>
      </c>
      <c r="K152" s="303"/>
    </row>
    <row r="153" spans="2:11" s="1" customFormat="1" ht="15" customHeight="1">
      <c r="B153" s="280"/>
      <c r="C153" s="307" t="s">
        <v>1468</v>
      </c>
      <c r="D153" s="257"/>
      <c r="E153" s="257"/>
      <c r="F153" s="308" t="s">
        <v>1520</v>
      </c>
      <c r="G153" s="257"/>
      <c r="H153" s="307" t="s">
        <v>1581</v>
      </c>
      <c r="I153" s="307" t="s">
        <v>1522</v>
      </c>
      <c r="J153" s="307" t="s">
        <v>1571</v>
      </c>
      <c r="K153" s="303"/>
    </row>
    <row r="154" spans="2:11" s="1" customFormat="1" ht="15" customHeight="1">
      <c r="B154" s="280"/>
      <c r="C154" s="307" t="s">
        <v>1525</v>
      </c>
      <c r="D154" s="257"/>
      <c r="E154" s="257"/>
      <c r="F154" s="308" t="s">
        <v>1526</v>
      </c>
      <c r="G154" s="257"/>
      <c r="H154" s="307" t="s">
        <v>1560</v>
      </c>
      <c r="I154" s="307" t="s">
        <v>1522</v>
      </c>
      <c r="J154" s="307">
        <v>50</v>
      </c>
      <c r="K154" s="303"/>
    </row>
    <row r="155" spans="2:11" s="1" customFormat="1" ht="15" customHeight="1">
      <c r="B155" s="280"/>
      <c r="C155" s="307" t="s">
        <v>1528</v>
      </c>
      <c r="D155" s="257"/>
      <c r="E155" s="257"/>
      <c r="F155" s="308" t="s">
        <v>1520</v>
      </c>
      <c r="G155" s="257"/>
      <c r="H155" s="307" t="s">
        <v>1560</v>
      </c>
      <c r="I155" s="307" t="s">
        <v>1530</v>
      </c>
      <c r="J155" s="307"/>
      <c r="K155" s="303"/>
    </row>
    <row r="156" spans="2:11" s="1" customFormat="1" ht="15" customHeight="1">
      <c r="B156" s="280"/>
      <c r="C156" s="307" t="s">
        <v>1539</v>
      </c>
      <c r="D156" s="257"/>
      <c r="E156" s="257"/>
      <c r="F156" s="308" t="s">
        <v>1526</v>
      </c>
      <c r="G156" s="257"/>
      <c r="H156" s="307" t="s">
        <v>1560</v>
      </c>
      <c r="I156" s="307" t="s">
        <v>1522</v>
      </c>
      <c r="J156" s="307">
        <v>50</v>
      </c>
      <c r="K156" s="303"/>
    </row>
    <row r="157" spans="2:11" s="1" customFormat="1" ht="15" customHeight="1">
      <c r="B157" s="280"/>
      <c r="C157" s="307" t="s">
        <v>1547</v>
      </c>
      <c r="D157" s="257"/>
      <c r="E157" s="257"/>
      <c r="F157" s="308" t="s">
        <v>1526</v>
      </c>
      <c r="G157" s="257"/>
      <c r="H157" s="307" t="s">
        <v>1560</v>
      </c>
      <c r="I157" s="307" t="s">
        <v>1522</v>
      </c>
      <c r="J157" s="307">
        <v>50</v>
      </c>
      <c r="K157" s="303"/>
    </row>
    <row r="158" spans="2:11" s="1" customFormat="1" ht="15" customHeight="1">
      <c r="B158" s="280"/>
      <c r="C158" s="307" t="s">
        <v>1545</v>
      </c>
      <c r="D158" s="257"/>
      <c r="E158" s="257"/>
      <c r="F158" s="308" t="s">
        <v>1526</v>
      </c>
      <c r="G158" s="257"/>
      <c r="H158" s="307" t="s">
        <v>1560</v>
      </c>
      <c r="I158" s="307" t="s">
        <v>1522</v>
      </c>
      <c r="J158" s="307">
        <v>50</v>
      </c>
      <c r="K158" s="303"/>
    </row>
    <row r="159" spans="2:11" s="1" customFormat="1" ht="15" customHeight="1">
      <c r="B159" s="280"/>
      <c r="C159" s="307" t="s">
        <v>115</v>
      </c>
      <c r="D159" s="257"/>
      <c r="E159" s="257"/>
      <c r="F159" s="308" t="s">
        <v>1520</v>
      </c>
      <c r="G159" s="257"/>
      <c r="H159" s="307" t="s">
        <v>1582</v>
      </c>
      <c r="I159" s="307" t="s">
        <v>1522</v>
      </c>
      <c r="J159" s="307" t="s">
        <v>1583</v>
      </c>
      <c r="K159" s="303"/>
    </row>
    <row r="160" spans="2:11" s="1" customFormat="1" ht="15" customHeight="1">
      <c r="B160" s="280"/>
      <c r="C160" s="307" t="s">
        <v>1584</v>
      </c>
      <c r="D160" s="257"/>
      <c r="E160" s="257"/>
      <c r="F160" s="308" t="s">
        <v>1520</v>
      </c>
      <c r="G160" s="257"/>
      <c r="H160" s="307" t="s">
        <v>1585</v>
      </c>
      <c r="I160" s="307" t="s">
        <v>1555</v>
      </c>
      <c r="J160" s="307"/>
      <c r="K160" s="303"/>
    </row>
    <row r="161" spans="2:1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pans="2:11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77" t="s">
        <v>1586</v>
      </c>
      <c r="D165" s="377"/>
      <c r="E165" s="377"/>
      <c r="F165" s="377"/>
      <c r="G165" s="377"/>
      <c r="H165" s="377"/>
      <c r="I165" s="377"/>
      <c r="J165" s="377"/>
      <c r="K165" s="250"/>
    </row>
    <row r="166" spans="2:11" s="1" customFormat="1" ht="17.25" customHeight="1">
      <c r="B166" s="249"/>
      <c r="C166" s="270" t="s">
        <v>1514</v>
      </c>
      <c r="D166" s="270"/>
      <c r="E166" s="270"/>
      <c r="F166" s="270" t="s">
        <v>1515</v>
      </c>
      <c r="G166" s="312"/>
      <c r="H166" s="313" t="s">
        <v>55</v>
      </c>
      <c r="I166" s="313" t="s">
        <v>58</v>
      </c>
      <c r="J166" s="270" t="s">
        <v>1516</v>
      </c>
      <c r="K166" s="250"/>
    </row>
    <row r="167" spans="2:11" s="1" customFormat="1" ht="17.25" customHeight="1">
      <c r="B167" s="251"/>
      <c r="C167" s="272" t="s">
        <v>1517</v>
      </c>
      <c r="D167" s="272"/>
      <c r="E167" s="272"/>
      <c r="F167" s="273" t="s">
        <v>1518</v>
      </c>
      <c r="G167" s="314"/>
      <c r="H167" s="315"/>
      <c r="I167" s="315"/>
      <c r="J167" s="272" t="s">
        <v>1519</v>
      </c>
      <c r="K167" s="252"/>
    </row>
    <row r="168" spans="2:11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pans="2:11" s="1" customFormat="1" ht="15" customHeight="1">
      <c r="B169" s="280"/>
      <c r="C169" s="257" t="s">
        <v>1523</v>
      </c>
      <c r="D169" s="257"/>
      <c r="E169" s="257"/>
      <c r="F169" s="278" t="s">
        <v>1520</v>
      </c>
      <c r="G169" s="257"/>
      <c r="H169" s="257" t="s">
        <v>1560</v>
      </c>
      <c r="I169" s="257" t="s">
        <v>1522</v>
      </c>
      <c r="J169" s="257">
        <v>120</v>
      </c>
      <c r="K169" s="303"/>
    </row>
    <row r="170" spans="2:11" s="1" customFormat="1" ht="15" customHeight="1">
      <c r="B170" s="280"/>
      <c r="C170" s="257" t="s">
        <v>1569</v>
      </c>
      <c r="D170" s="257"/>
      <c r="E170" s="257"/>
      <c r="F170" s="278" t="s">
        <v>1520</v>
      </c>
      <c r="G170" s="257"/>
      <c r="H170" s="257" t="s">
        <v>1570</v>
      </c>
      <c r="I170" s="257" t="s">
        <v>1522</v>
      </c>
      <c r="J170" s="257" t="s">
        <v>1571</v>
      </c>
      <c r="K170" s="303"/>
    </row>
    <row r="171" spans="2:11" s="1" customFormat="1" ht="15" customHeight="1">
      <c r="B171" s="280"/>
      <c r="C171" s="257" t="s">
        <v>1468</v>
      </c>
      <c r="D171" s="257"/>
      <c r="E171" s="257"/>
      <c r="F171" s="278" t="s">
        <v>1520</v>
      </c>
      <c r="G171" s="257"/>
      <c r="H171" s="257" t="s">
        <v>1587</v>
      </c>
      <c r="I171" s="257" t="s">
        <v>1522</v>
      </c>
      <c r="J171" s="257" t="s">
        <v>1571</v>
      </c>
      <c r="K171" s="303"/>
    </row>
    <row r="172" spans="2:11" s="1" customFormat="1" ht="15" customHeight="1">
      <c r="B172" s="280"/>
      <c r="C172" s="257" t="s">
        <v>1525</v>
      </c>
      <c r="D172" s="257"/>
      <c r="E172" s="257"/>
      <c r="F172" s="278" t="s">
        <v>1526</v>
      </c>
      <c r="G172" s="257"/>
      <c r="H172" s="257" t="s">
        <v>1587</v>
      </c>
      <c r="I172" s="257" t="s">
        <v>1522</v>
      </c>
      <c r="J172" s="257">
        <v>50</v>
      </c>
      <c r="K172" s="303"/>
    </row>
    <row r="173" spans="2:11" s="1" customFormat="1" ht="15" customHeight="1">
      <c r="B173" s="280"/>
      <c r="C173" s="257" t="s">
        <v>1528</v>
      </c>
      <c r="D173" s="257"/>
      <c r="E173" s="257"/>
      <c r="F173" s="278" t="s">
        <v>1520</v>
      </c>
      <c r="G173" s="257"/>
      <c r="H173" s="257" t="s">
        <v>1587</v>
      </c>
      <c r="I173" s="257" t="s">
        <v>1530</v>
      </c>
      <c r="J173" s="257"/>
      <c r="K173" s="303"/>
    </row>
    <row r="174" spans="2:11" s="1" customFormat="1" ht="15" customHeight="1">
      <c r="B174" s="280"/>
      <c r="C174" s="257" t="s">
        <v>1539</v>
      </c>
      <c r="D174" s="257"/>
      <c r="E174" s="257"/>
      <c r="F174" s="278" t="s">
        <v>1526</v>
      </c>
      <c r="G174" s="257"/>
      <c r="H174" s="257" t="s">
        <v>1587</v>
      </c>
      <c r="I174" s="257" t="s">
        <v>1522</v>
      </c>
      <c r="J174" s="257">
        <v>50</v>
      </c>
      <c r="K174" s="303"/>
    </row>
    <row r="175" spans="2:11" s="1" customFormat="1" ht="15" customHeight="1">
      <c r="B175" s="280"/>
      <c r="C175" s="257" t="s">
        <v>1547</v>
      </c>
      <c r="D175" s="257"/>
      <c r="E175" s="257"/>
      <c r="F175" s="278" t="s">
        <v>1526</v>
      </c>
      <c r="G175" s="257"/>
      <c r="H175" s="257" t="s">
        <v>1587</v>
      </c>
      <c r="I175" s="257" t="s">
        <v>1522</v>
      </c>
      <c r="J175" s="257">
        <v>50</v>
      </c>
      <c r="K175" s="303"/>
    </row>
    <row r="176" spans="2:11" s="1" customFormat="1" ht="15" customHeight="1">
      <c r="B176" s="280"/>
      <c r="C176" s="257" t="s">
        <v>1545</v>
      </c>
      <c r="D176" s="257"/>
      <c r="E176" s="257"/>
      <c r="F176" s="278" t="s">
        <v>1526</v>
      </c>
      <c r="G176" s="257"/>
      <c r="H176" s="257" t="s">
        <v>1587</v>
      </c>
      <c r="I176" s="257" t="s">
        <v>1522</v>
      </c>
      <c r="J176" s="257">
        <v>50</v>
      </c>
      <c r="K176" s="303"/>
    </row>
    <row r="177" spans="2:11" s="1" customFormat="1" ht="15" customHeight="1">
      <c r="B177" s="280"/>
      <c r="C177" s="257" t="s">
        <v>131</v>
      </c>
      <c r="D177" s="257"/>
      <c r="E177" s="257"/>
      <c r="F177" s="278" t="s">
        <v>1520</v>
      </c>
      <c r="G177" s="257"/>
      <c r="H177" s="257" t="s">
        <v>1588</v>
      </c>
      <c r="I177" s="257" t="s">
        <v>1589</v>
      </c>
      <c r="J177" s="257"/>
      <c r="K177" s="303"/>
    </row>
    <row r="178" spans="2:11" s="1" customFormat="1" ht="15" customHeight="1">
      <c r="B178" s="280"/>
      <c r="C178" s="257" t="s">
        <v>58</v>
      </c>
      <c r="D178" s="257"/>
      <c r="E178" s="257"/>
      <c r="F178" s="278" t="s">
        <v>1520</v>
      </c>
      <c r="G178" s="257"/>
      <c r="H178" s="257" t="s">
        <v>1590</v>
      </c>
      <c r="I178" s="257" t="s">
        <v>1591</v>
      </c>
      <c r="J178" s="257">
        <v>1</v>
      </c>
      <c r="K178" s="303"/>
    </row>
    <row r="179" spans="2:11" s="1" customFormat="1" ht="15" customHeight="1">
      <c r="B179" s="280"/>
      <c r="C179" s="257" t="s">
        <v>54</v>
      </c>
      <c r="D179" s="257"/>
      <c r="E179" s="257"/>
      <c r="F179" s="278" t="s">
        <v>1520</v>
      </c>
      <c r="G179" s="257"/>
      <c r="H179" s="257" t="s">
        <v>1592</v>
      </c>
      <c r="I179" s="257" t="s">
        <v>1522</v>
      </c>
      <c r="J179" s="257">
        <v>20</v>
      </c>
      <c r="K179" s="303"/>
    </row>
    <row r="180" spans="2:11" s="1" customFormat="1" ht="15" customHeight="1">
      <c r="B180" s="280"/>
      <c r="C180" s="257" t="s">
        <v>55</v>
      </c>
      <c r="D180" s="257"/>
      <c r="E180" s="257"/>
      <c r="F180" s="278" t="s">
        <v>1520</v>
      </c>
      <c r="G180" s="257"/>
      <c r="H180" s="257" t="s">
        <v>1593</v>
      </c>
      <c r="I180" s="257" t="s">
        <v>1522</v>
      </c>
      <c r="J180" s="257">
        <v>255</v>
      </c>
      <c r="K180" s="303"/>
    </row>
    <row r="181" spans="2:11" s="1" customFormat="1" ht="15" customHeight="1">
      <c r="B181" s="280"/>
      <c r="C181" s="257" t="s">
        <v>132</v>
      </c>
      <c r="D181" s="257"/>
      <c r="E181" s="257"/>
      <c r="F181" s="278" t="s">
        <v>1520</v>
      </c>
      <c r="G181" s="257"/>
      <c r="H181" s="257" t="s">
        <v>1484</v>
      </c>
      <c r="I181" s="257" t="s">
        <v>1522</v>
      </c>
      <c r="J181" s="257">
        <v>10</v>
      </c>
      <c r="K181" s="303"/>
    </row>
    <row r="182" spans="2:11" s="1" customFormat="1" ht="15" customHeight="1">
      <c r="B182" s="280"/>
      <c r="C182" s="257" t="s">
        <v>133</v>
      </c>
      <c r="D182" s="257"/>
      <c r="E182" s="257"/>
      <c r="F182" s="278" t="s">
        <v>1520</v>
      </c>
      <c r="G182" s="257"/>
      <c r="H182" s="257" t="s">
        <v>1594</v>
      </c>
      <c r="I182" s="257" t="s">
        <v>1555</v>
      </c>
      <c r="J182" s="257"/>
      <c r="K182" s="303"/>
    </row>
    <row r="183" spans="2:11" s="1" customFormat="1" ht="15" customHeight="1">
      <c r="B183" s="280"/>
      <c r="C183" s="257" t="s">
        <v>1595</v>
      </c>
      <c r="D183" s="257"/>
      <c r="E183" s="257"/>
      <c r="F183" s="278" t="s">
        <v>1520</v>
      </c>
      <c r="G183" s="257"/>
      <c r="H183" s="257" t="s">
        <v>1596</v>
      </c>
      <c r="I183" s="257" t="s">
        <v>1555</v>
      </c>
      <c r="J183" s="257"/>
      <c r="K183" s="303"/>
    </row>
    <row r="184" spans="2:11" s="1" customFormat="1" ht="15" customHeight="1">
      <c r="B184" s="280"/>
      <c r="C184" s="257" t="s">
        <v>1584</v>
      </c>
      <c r="D184" s="257"/>
      <c r="E184" s="257"/>
      <c r="F184" s="278" t="s">
        <v>1520</v>
      </c>
      <c r="G184" s="257"/>
      <c r="H184" s="257" t="s">
        <v>1597</v>
      </c>
      <c r="I184" s="257" t="s">
        <v>1555</v>
      </c>
      <c r="J184" s="257"/>
      <c r="K184" s="303"/>
    </row>
    <row r="185" spans="2:11" s="1" customFormat="1" ht="15" customHeight="1">
      <c r="B185" s="280"/>
      <c r="C185" s="257" t="s">
        <v>135</v>
      </c>
      <c r="D185" s="257"/>
      <c r="E185" s="257"/>
      <c r="F185" s="278" t="s">
        <v>1526</v>
      </c>
      <c r="G185" s="257"/>
      <c r="H185" s="257" t="s">
        <v>1598</v>
      </c>
      <c r="I185" s="257" t="s">
        <v>1522</v>
      </c>
      <c r="J185" s="257">
        <v>50</v>
      </c>
      <c r="K185" s="303"/>
    </row>
    <row r="186" spans="2:11" s="1" customFormat="1" ht="15" customHeight="1">
      <c r="B186" s="280"/>
      <c r="C186" s="257" t="s">
        <v>1599</v>
      </c>
      <c r="D186" s="257"/>
      <c r="E186" s="257"/>
      <c r="F186" s="278" t="s">
        <v>1526</v>
      </c>
      <c r="G186" s="257"/>
      <c r="H186" s="257" t="s">
        <v>1600</v>
      </c>
      <c r="I186" s="257" t="s">
        <v>1601</v>
      </c>
      <c r="J186" s="257"/>
      <c r="K186" s="303"/>
    </row>
    <row r="187" spans="2:11" s="1" customFormat="1" ht="15" customHeight="1">
      <c r="B187" s="280"/>
      <c r="C187" s="257" t="s">
        <v>1602</v>
      </c>
      <c r="D187" s="257"/>
      <c r="E187" s="257"/>
      <c r="F187" s="278" t="s">
        <v>1526</v>
      </c>
      <c r="G187" s="257"/>
      <c r="H187" s="257" t="s">
        <v>1603</v>
      </c>
      <c r="I187" s="257" t="s">
        <v>1601</v>
      </c>
      <c r="J187" s="257"/>
      <c r="K187" s="303"/>
    </row>
    <row r="188" spans="2:11" s="1" customFormat="1" ht="15" customHeight="1">
      <c r="B188" s="280"/>
      <c r="C188" s="257" t="s">
        <v>1604</v>
      </c>
      <c r="D188" s="257"/>
      <c r="E188" s="257"/>
      <c r="F188" s="278" t="s">
        <v>1526</v>
      </c>
      <c r="G188" s="257"/>
      <c r="H188" s="257" t="s">
        <v>1605</v>
      </c>
      <c r="I188" s="257" t="s">
        <v>1601</v>
      </c>
      <c r="J188" s="257"/>
      <c r="K188" s="303"/>
    </row>
    <row r="189" spans="2:11" s="1" customFormat="1" ht="15" customHeight="1">
      <c r="B189" s="280"/>
      <c r="C189" s="316" t="s">
        <v>1606</v>
      </c>
      <c r="D189" s="257"/>
      <c r="E189" s="257"/>
      <c r="F189" s="278" t="s">
        <v>1526</v>
      </c>
      <c r="G189" s="257"/>
      <c r="H189" s="257" t="s">
        <v>1607</v>
      </c>
      <c r="I189" s="257" t="s">
        <v>1608</v>
      </c>
      <c r="J189" s="317" t="s">
        <v>1609</v>
      </c>
      <c r="K189" s="303"/>
    </row>
    <row r="190" spans="2:11" s="1" customFormat="1" ht="15" customHeight="1">
      <c r="B190" s="280"/>
      <c r="C190" s="316" t="s">
        <v>43</v>
      </c>
      <c r="D190" s="257"/>
      <c r="E190" s="257"/>
      <c r="F190" s="278" t="s">
        <v>1520</v>
      </c>
      <c r="G190" s="257"/>
      <c r="H190" s="254" t="s">
        <v>1610</v>
      </c>
      <c r="I190" s="257" t="s">
        <v>1611</v>
      </c>
      <c r="J190" s="257"/>
      <c r="K190" s="303"/>
    </row>
    <row r="191" spans="2:11" s="1" customFormat="1" ht="15" customHeight="1">
      <c r="B191" s="280"/>
      <c r="C191" s="316" t="s">
        <v>1612</v>
      </c>
      <c r="D191" s="257"/>
      <c r="E191" s="257"/>
      <c r="F191" s="278" t="s">
        <v>1520</v>
      </c>
      <c r="G191" s="257"/>
      <c r="H191" s="257" t="s">
        <v>1613</v>
      </c>
      <c r="I191" s="257" t="s">
        <v>1555</v>
      </c>
      <c r="J191" s="257"/>
      <c r="K191" s="303"/>
    </row>
    <row r="192" spans="2:11" s="1" customFormat="1" ht="15" customHeight="1">
      <c r="B192" s="280"/>
      <c r="C192" s="316" t="s">
        <v>1614</v>
      </c>
      <c r="D192" s="257"/>
      <c r="E192" s="257"/>
      <c r="F192" s="278" t="s">
        <v>1520</v>
      </c>
      <c r="G192" s="257"/>
      <c r="H192" s="257" t="s">
        <v>1615</v>
      </c>
      <c r="I192" s="257" t="s">
        <v>1555</v>
      </c>
      <c r="J192" s="257"/>
      <c r="K192" s="303"/>
    </row>
    <row r="193" spans="2:11" s="1" customFormat="1" ht="15" customHeight="1">
      <c r="B193" s="280"/>
      <c r="C193" s="316" t="s">
        <v>1616</v>
      </c>
      <c r="D193" s="257"/>
      <c r="E193" s="257"/>
      <c r="F193" s="278" t="s">
        <v>1526</v>
      </c>
      <c r="G193" s="257"/>
      <c r="H193" s="257" t="s">
        <v>1617</v>
      </c>
      <c r="I193" s="257" t="s">
        <v>1555</v>
      </c>
      <c r="J193" s="257"/>
      <c r="K193" s="303"/>
    </row>
    <row r="194" spans="2:11" s="1" customFormat="1" ht="15" customHeight="1">
      <c r="B194" s="309"/>
      <c r="C194" s="318"/>
      <c r="D194" s="289"/>
      <c r="E194" s="289"/>
      <c r="F194" s="289"/>
      <c r="G194" s="289"/>
      <c r="H194" s="289"/>
      <c r="I194" s="289"/>
      <c r="J194" s="289"/>
      <c r="K194" s="310"/>
    </row>
    <row r="195" spans="2:11" s="1" customFormat="1" ht="18.75" customHeight="1">
      <c r="B195" s="291"/>
      <c r="C195" s="301"/>
      <c r="D195" s="301"/>
      <c r="E195" s="301"/>
      <c r="F195" s="311"/>
      <c r="G195" s="301"/>
      <c r="H195" s="301"/>
      <c r="I195" s="301"/>
      <c r="J195" s="301"/>
      <c r="K195" s="291"/>
    </row>
    <row r="196" spans="2:11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pans="2:11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pans="2:11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pans="2:11" s="1" customFormat="1" ht="21">
      <c r="B199" s="249"/>
      <c r="C199" s="377" t="s">
        <v>1618</v>
      </c>
      <c r="D199" s="377"/>
      <c r="E199" s="377"/>
      <c r="F199" s="377"/>
      <c r="G199" s="377"/>
      <c r="H199" s="377"/>
      <c r="I199" s="377"/>
      <c r="J199" s="377"/>
      <c r="K199" s="250"/>
    </row>
    <row r="200" spans="2:11" s="1" customFormat="1" ht="25.5" customHeight="1">
      <c r="B200" s="249"/>
      <c r="C200" s="319" t="s">
        <v>1619</v>
      </c>
      <c r="D200" s="319"/>
      <c r="E200" s="319"/>
      <c r="F200" s="319" t="s">
        <v>1620</v>
      </c>
      <c r="G200" s="320"/>
      <c r="H200" s="383" t="s">
        <v>1621</v>
      </c>
      <c r="I200" s="383"/>
      <c r="J200" s="383"/>
      <c r="K200" s="250"/>
    </row>
    <row r="201" spans="2:11" s="1" customFormat="1" ht="5.25" customHeight="1">
      <c r="B201" s="280"/>
      <c r="C201" s="275"/>
      <c r="D201" s="275"/>
      <c r="E201" s="275"/>
      <c r="F201" s="275"/>
      <c r="G201" s="301"/>
      <c r="H201" s="275"/>
      <c r="I201" s="275"/>
      <c r="J201" s="275"/>
      <c r="K201" s="303"/>
    </row>
    <row r="202" spans="2:11" s="1" customFormat="1" ht="15" customHeight="1">
      <c r="B202" s="280"/>
      <c r="C202" s="257" t="s">
        <v>1611</v>
      </c>
      <c r="D202" s="257"/>
      <c r="E202" s="257"/>
      <c r="F202" s="278" t="s">
        <v>44</v>
      </c>
      <c r="G202" s="257"/>
      <c r="H202" s="382" t="s">
        <v>1622</v>
      </c>
      <c r="I202" s="382"/>
      <c r="J202" s="382"/>
      <c r="K202" s="303"/>
    </row>
    <row r="203" spans="2:11" s="1" customFormat="1" ht="15" customHeight="1">
      <c r="B203" s="280"/>
      <c r="C203" s="257"/>
      <c r="D203" s="257"/>
      <c r="E203" s="257"/>
      <c r="F203" s="278" t="s">
        <v>45</v>
      </c>
      <c r="G203" s="257"/>
      <c r="H203" s="382" t="s">
        <v>1623</v>
      </c>
      <c r="I203" s="382"/>
      <c r="J203" s="382"/>
      <c r="K203" s="303"/>
    </row>
    <row r="204" spans="2:11" s="1" customFormat="1" ht="15" customHeight="1">
      <c r="B204" s="280"/>
      <c r="C204" s="257"/>
      <c r="D204" s="257"/>
      <c r="E204" s="257"/>
      <c r="F204" s="278" t="s">
        <v>48</v>
      </c>
      <c r="G204" s="257"/>
      <c r="H204" s="382" t="s">
        <v>1624</v>
      </c>
      <c r="I204" s="382"/>
      <c r="J204" s="382"/>
      <c r="K204" s="303"/>
    </row>
    <row r="205" spans="2:11" s="1" customFormat="1" ht="15" customHeight="1">
      <c r="B205" s="280"/>
      <c r="C205" s="257"/>
      <c r="D205" s="257"/>
      <c r="E205" s="257"/>
      <c r="F205" s="278" t="s">
        <v>46</v>
      </c>
      <c r="G205" s="257"/>
      <c r="H205" s="382" t="s">
        <v>1625</v>
      </c>
      <c r="I205" s="382"/>
      <c r="J205" s="382"/>
      <c r="K205" s="303"/>
    </row>
    <row r="206" spans="2:11" s="1" customFormat="1" ht="15" customHeight="1">
      <c r="B206" s="280"/>
      <c r="C206" s="257"/>
      <c r="D206" s="257"/>
      <c r="E206" s="257"/>
      <c r="F206" s="278" t="s">
        <v>47</v>
      </c>
      <c r="G206" s="257"/>
      <c r="H206" s="382" t="s">
        <v>1626</v>
      </c>
      <c r="I206" s="382"/>
      <c r="J206" s="382"/>
      <c r="K206" s="303"/>
    </row>
    <row r="207" spans="2:11" s="1" customFormat="1" ht="15" customHeight="1">
      <c r="B207" s="280"/>
      <c r="C207" s="257"/>
      <c r="D207" s="257"/>
      <c r="E207" s="257"/>
      <c r="F207" s="278"/>
      <c r="G207" s="257"/>
      <c r="H207" s="257"/>
      <c r="I207" s="257"/>
      <c r="J207" s="257"/>
      <c r="K207" s="303"/>
    </row>
    <row r="208" spans="2:11" s="1" customFormat="1" ht="15" customHeight="1">
      <c r="B208" s="280"/>
      <c r="C208" s="257" t="s">
        <v>1567</v>
      </c>
      <c r="D208" s="257"/>
      <c r="E208" s="257"/>
      <c r="F208" s="278" t="s">
        <v>80</v>
      </c>
      <c r="G208" s="257"/>
      <c r="H208" s="382" t="s">
        <v>1627</v>
      </c>
      <c r="I208" s="382"/>
      <c r="J208" s="382"/>
      <c r="K208" s="303"/>
    </row>
    <row r="209" spans="2:11" s="1" customFormat="1" ht="15" customHeight="1">
      <c r="B209" s="280"/>
      <c r="C209" s="257"/>
      <c r="D209" s="257"/>
      <c r="E209" s="257"/>
      <c r="F209" s="278" t="s">
        <v>1464</v>
      </c>
      <c r="G209" s="257"/>
      <c r="H209" s="382" t="s">
        <v>1465</v>
      </c>
      <c r="I209" s="382"/>
      <c r="J209" s="382"/>
      <c r="K209" s="303"/>
    </row>
    <row r="210" spans="2:11" s="1" customFormat="1" ht="15" customHeight="1">
      <c r="B210" s="280"/>
      <c r="C210" s="257"/>
      <c r="D210" s="257"/>
      <c r="E210" s="257"/>
      <c r="F210" s="278" t="s">
        <v>1462</v>
      </c>
      <c r="G210" s="257"/>
      <c r="H210" s="382" t="s">
        <v>1628</v>
      </c>
      <c r="I210" s="382"/>
      <c r="J210" s="382"/>
      <c r="K210" s="303"/>
    </row>
    <row r="211" spans="2:11" s="1" customFormat="1" ht="15" customHeight="1">
      <c r="B211" s="321"/>
      <c r="C211" s="257"/>
      <c r="D211" s="257"/>
      <c r="E211" s="257"/>
      <c r="F211" s="278" t="s">
        <v>1466</v>
      </c>
      <c r="G211" s="316"/>
      <c r="H211" s="381" t="s">
        <v>1467</v>
      </c>
      <c r="I211" s="381"/>
      <c r="J211" s="381"/>
      <c r="K211" s="322"/>
    </row>
    <row r="212" spans="2:11" s="1" customFormat="1" ht="15" customHeight="1">
      <c r="B212" s="321"/>
      <c r="C212" s="257"/>
      <c r="D212" s="257"/>
      <c r="E212" s="257"/>
      <c r="F212" s="278" t="s">
        <v>884</v>
      </c>
      <c r="G212" s="316"/>
      <c r="H212" s="381" t="s">
        <v>1432</v>
      </c>
      <c r="I212" s="381"/>
      <c r="J212" s="381"/>
      <c r="K212" s="322"/>
    </row>
    <row r="213" spans="2:11" s="1" customFormat="1" ht="15" customHeight="1">
      <c r="B213" s="321"/>
      <c r="C213" s="257"/>
      <c r="D213" s="257"/>
      <c r="E213" s="257"/>
      <c r="F213" s="278"/>
      <c r="G213" s="316"/>
      <c r="H213" s="307"/>
      <c r="I213" s="307"/>
      <c r="J213" s="307"/>
      <c r="K213" s="322"/>
    </row>
    <row r="214" spans="2:11" s="1" customFormat="1" ht="15" customHeight="1">
      <c r="B214" s="321"/>
      <c r="C214" s="257" t="s">
        <v>1591</v>
      </c>
      <c r="D214" s="257"/>
      <c r="E214" s="257"/>
      <c r="F214" s="278">
        <v>1</v>
      </c>
      <c r="G214" s="316"/>
      <c r="H214" s="381" t="s">
        <v>1629</v>
      </c>
      <c r="I214" s="381"/>
      <c r="J214" s="381"/>
      <c r="K214" s="322"/>
    </row>
    <row r="215" spans="2:11" s="1" customFormat="1" ht="15" customHeight="1">
      <c r="B215" s="321"/>
      <c r="C215" s="257"/>
      <c r="D215" s="257"/>
      <c r="E215" s="257"/>
      <c r="F215" s="278">
        <v>2</v>
      </c>
      <c r="G215" s="316"/>
      <c r="H215" s="381" t="s">
        <v>1630</v>
      </c>
      <c r="I215" s="381"/>
      <c r="J215" s="381"/>
      <c r="K215" s="322"/>
    </row>
    <row r="216" spans="2:11" s="1" customFormat="1" ht="15" customHeight="1">
      <c r="B216" s="321"/>
      <c r="C216" s="257"/>
      <c r="D216" s="257"/>
      <c r="E216" s="257"/>
      <c r="F216" s="278">
        <v>3</v>
      </c>
      <c r="G216" s="316"/>
      <c r="H216" s="381" t="s">
        <v>1631</v>
      </c>
      <c r="I216" s="381"/>
      <c r="J216" s="381"/>
      <c r="K216" s="322"/>
    </row>
    <row r="217" spans="2:11" s="1" customFormat="1" ht="15" customHeight="1">
      <c r="B217" s="321"/>
      <c r="C217" s="257"/>
      <c r="D217" s="257"/>
      <c r="E217" s="257"/>
      <c r="F217" s="278">
        <v>4</v>
      </c>
      <c r="G217" s="316"/>
      <c r="H217" s="381" t="s">
        <v>1632</v>
      </c>
      <c r="I217" s="381"/>
      <c r="J217" s="381"/>
      <c r="K217" s="322"/>
    </row>
    <row r="218" spans="2:11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92"/>
  <sheetViews>
    <sheetView showGridLines="0" topLeftCell="A57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82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113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ROUND(J91,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ROUND((SUM(BE91:BE591)),  2)</f>
        <v>0</v>
      </c>
      <c r="G33" s="35"/>
      <c r="H33" s="35"/>
      <c r="I33" s="119">
        <v>0.21</v>
      </c>
      <c r="J33" s="118">
        <f>ROUND(((SUM(BE91:BE591))*I33),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ROUND((SUM(BF91:BF591)),  2)</f>
        <v>0</v>
      </c>
      <c r="G34" s="35"/>
      <c r="H34" s="35"/>
      <c r="I34" s="119">
        <v>0.15</v>
      </c>
      <c r="J34" s="118">
        <f>ROUND(((SUM(BF91:BF591))*I34),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ROUND((SUM(BG91:BG591)),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ROUND((SUM(BH91:BH591)),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ROUND((SUM(BI91:BI591)),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SO 01.1 - PROPUSTEK KM 113,306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J92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4"/>
      <c r="J61" s="145">
        <f>J93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120</v>
      </c>
      <c r="E62" s="144"/>
      <c r="F62" s="144"/>
      <c r="G62" s="144"/>
      <c r="H62" s="144"/>
      <c r="I62" s="144"/>
      <c r="J62" s="145">
        <f>J194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121</v>
      </c>
      <c r="E63" s="144"/>
      <c r="F63" s="144"/>
      <c r="G63" s="144"/>
      <c r="H63" s="144"/>
      <c r="I63" s="144"/>
      <c r="J63" s="145">
        <f>J278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122</v>
      </c>
      <c r="E64" s="144"/>
      <c r="F64" s="144"/>
      <c r="G64" s="144"/>
      <c r="H64" s="144"/>
      <c r="I64" s="144"/>
      <c r="J64" s="145">
        <f>J354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123</v>
      </c>
      <c r="E65" s="144"/>
      <c r="F65" s="144"/>
      <c r="G65" s="144"/>
      <c r="H65" s="144"/>
      <c r="I65" s="144"/>
      <c r="J65" s="145">
        <f>J384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124</v>
      </c>
      <c r="E66" s="144"/>
      <c r="F66" s="144"/>
      <c r="G66" s="144"/>
      <c r="H66" s="144"/>
      <c r="I66" s="144"/>
      <c r="J66" s="145">
        <f>J453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125</v>
      </c>
      <c r="E67" s="144"/>
      <c r="F67" s="144"/>
      <c r="G67" s="144"/>
      <c r="H67" s="144"/>
      <c r="I67" s="144"/>
      <c r="J67" s="145">
        <f>J552</f>
        <v>0</v>
      </c>
      <c r="K67" s="142"/>
      <c r="L67" s="146"/>
    </row>
    <row r="68" spans="1:31" s="9" customFormat="1" ht="24.95" customHeight="1">
      <c r="B68" s="135"/>
      <c r="C68" s="136"/>
      <c r="D68" s="137" t="s">
        <v>126</v>
      </c>
      <c r="E68" s="138"/>
      <c r="F68" s="138"/>
      <c r="G68" s="138"/>
      <c r="H68" s="138"/>
      <c r="I68" s="138"/>
      <c r="J68" s="139">
        <f>J559</f>
        <v>0</v>
      </c>
      <c r="K68" s="136"/>
      <c r="L68" s="140"/>
    </row>
    <row r="69" spans="1:31" s="10" customFormat="1" ht="19.899999999999999" customHeight="1">
      <c r="B69" s="141"/>
      <c r="C69" s="142"/>
      <c r="D69" s="143" t="s">
        <v>127</v>
      </c>
      <c r="E69" s="144"/>
      <c r="F69" s="144"/>
      <c r="G69" s="144"/>
      <c r="H69" s="144"/>
      <c r="I69" s="144"/>
      <c r="J69" s="145">
        <f>J560</f>
        <v>0</v>
      </c>
      <c r="K69" s="142"/>
      <c r="L69" s="146"/>
    </row>
    <row r="70" spans="1:31" s="9" customFormat="1" ht="24.95" customHeight="1">
      <c r="B70" s="135"/>
      <c r="C70" s="136"/>
      <c r="D70" s="137" t="s">
        <v>128</v>
      </c>
      <c r="E70" s="138"/>
      <c r="F70" s="138"/>
      <c r="G70" s="138"/>
      <c r="H70" s="138"/>
      <c r="I70" s="138"/>
      <c r="J70" s="139">
        <f>J583</f>
        <v>0</v>
      </c>
      <c r="K70" s="136"/>
      <c r="L70" s="140"/>
    </row>
    <row r="71" spans="1:31" s="10" customFormat="1" ht="19.899999999999999" customHeight="1">
      <c r="B71" s="141"/>
      <c r="C71" s="142"/>
      <c r="D71" s="143" t="s">
        <v>129</v>
      </c>
      <c r="E71" s="144"/>
      <c r="F71" s="144"/>
      <c r="G71" s="144"/>
      <c r="H71" s="144"/>
      <c r="I71" s="144"/>
      <c r="J71" s="145">
        <f>J584</f>
        <v>0</v>
      </c>
      <c r="K71" s="142"/>
      <c r="L71" s="146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130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67" t="str">
        <f>E7</f>
        <v>Oprava propustků na trati Frýdek Místek - Český Těšín</v>
      </c>
      <c r="F81" s="368"/>
      <c r="G81" s="368"/>
      <c r="H81" s="368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112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9" t="str">
        <f>E9</f>
        <v>SO 01.1 - PROPUSTEK KM 113,306</v>
      </c>
      <c r="F83" s="366"/>
      <c r="G83" s="366"/>
      <c r="H83" s="366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F12</f>
        <v>TU 2531 Frýdek Místek - Český Těšín</v>
      </c>
      <c r="G85" s="37"/>
      <c r="H85" s="37"/>
      <c r="I85" s="30" t="s">
        <v>23</v>
      </c>
      <c r="J85" s="60" t="str">
        <f>IF(J12="","",J12)</f>
        <v>21. 3. 2022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E15</f>
        <v>SŽ, s.o. OŘ Ostrava</v>
      </c>
      <c r="G87" s="37"/>
      <c r="H87" s="37"/>
      <c r="I87" s="30" t="s">
        <v>33</v>
      </c>
      <c r="J87" s="33" t="str">
        <f>E21</f>
        <v xml:space="preserve"> 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31</v>
      </c>
      <c r="D88" s="37"/>
      <c r="E88" s="37"/>
      <c r="F88" s="28" t="str">
        <f>IF(E18="","",E18)</f>
        <v>Vyplň údaj</v>
      </c>
      <c r="G88" s="37"/>
      <c r="H88" s="37"/>
      <c r="I88" s="30" t="s">
        <v>36</v>
      </c>
      <c r="J88" s="33" t="str">
        <f>E24</f>
        <v xml:space="preserve"> 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7"/>
      <c r="B90" s="148"/>
      <c r="C90" s="149" t="s">
        <v>131</v>
      </c>
      <c r="D90" s="150" t="s">
        <v>58</v>
      </c>
      <c r="E90" s="150" t="s">
        <v>54</v>
      </c>
      <c r="F90" s="150" t="s">
        <v>55</v>
      </c>
      <c r="G90" s="150" t="s">
        <v>132</v>
      </c>
      <c r="H90" s="150" t="s">
        <v>133</v>
      </c>
      <c r="I90" s="150" t="s">
        <v>134</v>
      </c>
      <c r="J90" s="150" t="s">
        <v>116</v>
      </c>
      <c r="K90" s="151" t="s">
        <v>135</v>
      </c>
      <c r="L90" s="152"/>
      <c r="M90" s="69" t="s">
        <v>19</v>
      </c>
      <c r="N90" s="70" t="s">
        <v>43</v>
      </c>
      <c r="O90" s="70" t="s">
        <v>136</v>
      </c>
      <c r="P90" s="70" t="s">
        <v>137</v>
      </c>
      <c r="Q90" s="70" t="s">
        <v>138</v>
      </c>
      <c r="R90" s="70" t="s">
        <v>139</v>
      </c>
      <c r="S90" s="70" t="s">
        <v>140</v>
      </c>
      <c r="T90" s="71" t="s">
        <v>141</v>
      </c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65" s="2" customFormat="1" ht="22.9" customHeight="1">
      <c r="A91" s="35"/>
      <c r="B91" s="36"/>
      <c r="C91" s="76" t="s">
        <v>142</v>
      </c>
      <c r="D91" s="37"/>
      <c r="E91" s="37"/>
      <c r="F91" s="37"/>
      <c r="G91" s="37"/>
      <c r="H91" s="37"/>
      <c r="I91" s="37"/>
      <c r="J91" s="153">
        <f>BK91</f>
        <v>0</v>
      </c>
      <c r="K91" s="37"/>
      <c r="L91" s="40"/>
      <c r="M91" s="72"/>
      <c r="N91" s="154"/>
      <c r="O91" s="73"/>
      <c r="P91" s="155">
        <f>P92+P559+P583</f>
        <v>0</v>
      </c>
      <c r="Q91" s="73"/>
      <c r="R91" s="155">
        <f>R92+R559+R583</f>
        <v>199.46544634</v>
      </c>
      <c r="S91" s="73"/>
      <c r="T91" s="156">
        <f>T92+T559+T583</f>
        <v>85.521850000000015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72</v>
      </c>
      <c r="AU91" s="18" t="s">
        <v>117</v>
      </c>
      <c r="BK91" s="157">
        <f>BK92+BK559+BK583</f>
        <v>0</v>
      </c>
    </row>
    <row r="92" spans="1:65" s="12" customFormat="1" ht="25.9" customHeight="1">
      <c r="B92" s="158"/>
      <c r="C92" s="159"/>
      <c r="D92" s="160" t="s">
        <v>72</v>
      </c>
      <c r="E92" s="161" t="s">
        <v>143</v>
      </c>
      <c r="F92" s="161" t="s">
        <v>144</v>
      </c>
      <c r="G92" s="159"/>
      <c r="H92" s="159"/>
      <c r="I92" s="162"/>
      <c r="J92" s="163">
        <f>BK92</f>
        <v>0</v>
      </c>
      <c r="K92" s="159"/>
      <c r="L92" s="164"/>
      <c r="M92" s="165"/>
      <c r="N92" s="166"/>
      <c r="O92" s="166"/>
      <c r="P92" s="167">
        <f>P93+P194+P278+P354+P384+P453+P552</f>
        <v>0</v>
      </c>
      <c r="Q92" s="166"/>
      <c r="R92" s="167">
        <f>R93+R194+R278+R354+R384+R453+R552</f>
        <v>199.38679633999999</v>
      </c>
      <c r="S92" s="166"/>
      <c r="T92" s="168">
        <f>T93+T194+T278+T354+T384+T453+T552</f>
        <v>85.521850000000015</v>
      </c>
      <c r="AR92" s="169" t="s">
        <v>81</v>
      </c>
      <c r="AT92" s="170" t="s">
        <v>72</v>
      </c>
      <c r="AU92" s="170" t="s">
        <v>73</v>
      </c>
      <c r="AY92" s="169" t="s">
        <v>145</v>
      </c>
      <c r="BK92" s="171">
        <f>BK93+BK194+BK278+BK354+BK384+BK453+BK552</f>
        <v>0</v>
      </c>
    </row>
    <row r="93" spans="1:65" s="12" customFormat="1" ht="22.9" customHeight="1">
      <c r="B93" s="158"/>
      <c r="C93" s="159"/>
      <c r="D93" s="160" t="s">
        <v>72</v>
      </c>
      <c r="E93" s="172" t="s">
        <v>81</v>
      </c>
      <c r="F93" s="172" t="s">
        <v>146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SUM(P94:P193)</f>
        <v>0</v>
      </c>
      <c r="Q93" s="166"/>
      <c r="R93" s="167">
        <f>SUM(R94:R193)</f>
        <v>104.68447300000001</v>
      </c>
      <c r="S93" s="166"/>
      <c r="T93" s="168">
        <f>SUM(T94:T193)</f>
        <v>0</v>
      </c>
      <c r="AR93" s="169" t="s">
        <v>81</v>
      </c>
      <c r="AT93" s="170" t="s">
        <v>72</v>
      </c>
      <c r="AU93" s="170" t="s">
        <v>81</v>
      </c>
      <c r="AY93" s="169" t="s">
        <v>145</v>
      </c>
      <c r="BK93" s="171">
        <f>SUM(BK94:BK193)</f>
        <v>0</v>
      </c>
    </row>
    <row r="94" spans="1:65" s="2" customFormat="1" ht="33" customHeight="1">
      <c r="A94" s="35"/>
      <c r="B94" s="36"/>
      <c r="C94" s="174" t="s">
        <v>81</v>
      </c>
      <c r="D94" s="174" t="s">
        <v>147</v>
      </c>
      <c r="E94" s="175" t="s">
        <v>148</v>
      </c>
      <c r="F94" s="176" t="s">
        <v>149</v>
      </c>
      <c r="G94" s="177" t="s">
        <v>150</v>
      </c>
      <c r="H94" s="178">
        <v>45.24</v>
      </c>
      <c r="I94" s="179"/>
      <c r="J94" s="180">
        <f>ROUND(I94*H94,2)</f>
        <v>0</v>
      </c>
      <c r="K94" s="176" t="s">
        <v>151</v>
      </c>
      <c r="L94" s="40"/>
      <c r="M94" s="181" t="s">
        <v>19</v>
      </c>
      <c r="N94" s="182" t="s">
        <v>44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152</v>
      </c>
      <c r="AT94" s="185" t="s">
        <v>147</v>
      </c>
      <c r="AU94" s="185" t="s">
        <v>83</v>
      </c>
      <c r="AY94" s="18" t="s">
        <v>145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81</v>
      </c>
      <c r="BK94" s="186">
        <f>ROUND(I94*H94,2)</f>
        <v>0</v>
      </c>
      <c r="BL94" s="18" t="s">
        <v>152</v>
      </c>
      <c r="BM94" s="185" t="s">
        <v>153</v>
      </c>
    </row>
    <row r="95" spans="1:65" s="2" customFormat="1" ht="29.25">
      <c r="A95" s="35"/>
      <c r="B95" s="36"/>
      <c r="C95" s="37"/>
      <c r="D95" s="187" t="s">
        <v>154</v>
      </c>
      <c r="E95" s="37"/>
      <c r="F95" s="188" t="s">
        <v>155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154</v>
      </c>
      <c r="AU95" s="18" t="s">
        <v>83</v>
      </c>
    </row>
    <row r="96" spans="1:65" s="2" customFormat="1">
      <c r="A96" s="35"/>
      <c r="B96" s="36"/>
      <c r="C96" s="37"/>
      <c r="D96" s="192" t="s">
        <v>156</v>
      </c>
      <c r="E96" s="37"/>
      <c r="F96" s="193" t="s">
        <v>157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156</v>
      </c>
      <c r="AU96" s="18" t="s">
        <v>83</v>
      </c>
    </row>
    <row r="97" spans="1:65" s="13" customFormat="1" ht="22.5">
      <c r="B97" s="194"/>
      <c r="C97" s="195"/>
      <c r="D97" s="187" t="s">
        <v>158</v>
      </c>
      <c r="E97" s="196" t="s">
        <v>19</v>
      </c>
      <c r="F97" s="197" t="s">
        <v>159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158</v>
      </c>
      <c r="AU97" s="203" t="s">
        <v>83</v>
      </c>
      <c r="AV97" s="13" t="s">
        <v>81</v>
      </c>
      <c r="AW97" s="13" t="s">
        <v>35</v>
      </c>
      <c r="AX97" s="13" t="s">
        <v>73</v>
      </c>
      <c r="AY97" s="203" t="s">
        <v>145</v>
      </c>
    </row>
    <row r="98" spans="1:65" s="14" customFormat="1">
      <c r="B98" s="204"/>
      <c r="C98" s="205"/>
      <c r="D98" s="187" t="s">
        <v>158</v>
      </c>
      <c r="E98" s="206" t="s">
        <v>19</v>
      </c>
      <c r="F98" s="207" t="s">
        <v>160</v>
      </c>
      <c r="G98" s="205"/>
      <c r="H98" s="208">
        <v>45.24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158</v>
      </c>
      <c r="AU98" s="214" t="s">
        <v>83</v>
      </c>
      <c r="AV98" s="14" t="s">
        <v>83</v>
      </c>
      <c r="AW98" s="14" t="s">
        <v>35</v>
      </c>
      <c r="AX98" s="14" t="s">
        <v>81</v>
      </c>
      <c r="AY98" s="214" t="s">
        <v>145</v>
      </c>
    </row>
    <row r="99" spans="1:65" s="13" customFormat="1">
      <c r="B99" s="194"/>
      <c r="C99" s="195"/>
      <c r="D99" s="187" t="s">
        <v>158</v>
      </c>
      <c r="E99" s="196" t="s">
        <v>19</v>
      </c>
      <c r="F99" s="197" t="s">
        <v>161</v>
      </c>
      <c r="G99" s="195"/>
      <c r="H99" s="196" t="s">
        <v>19</v>
      </c>
      <c r="I99" s="198"/>
      <c r="J99" s="195"/>
      <c r="K99" s="195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158</v>
      </c>
      <c r="AU99" s="203" t="s">
        <v>83</v>
      </c>
      <c r="AV99" s="13" t="s">
        <v>81</v>
      </c>
      <c r="AW99" s="13" t="s">
        <v>35</v>
      </c>
      <c r="AX99" s="13" t="s">
        <v>73</v>
      </c>
      <c r="AY99" s="203" t="s">
        <v>145</v>
      </c>
    </row>
    <row r="100" spans="1:65" s="2" customFormat="1" ht="24.2" customHeight="1">
      <c r="A100" s="35"/>
      <c r="B100" s="36"/>
      <c r="C100" s="174" t="s">
        <v>83</v>
      </c>
      <c r="D100" s="174" t="s">
        <v>147</v>
      </c>
      <c r="E100" s="175" t="s">
        <v>162</v>
      </c>
      <c r="F100" s="176" t="s">
        <v>163</v>
      </c>
      <c r="G100" s="177" t="s">
        <v>164</v>
      </c>
      <c r="H100" s="178">
        <v>24</v>
      </c>
      <c r="I100" s="179"/>
      <c r="J100" s="180">
        <f>ROUND(I100*H100,2)</f>
        <v>0</v>
      </c>
      <c r="K100" s="176" t="s">
        <v>151</v>
      </c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3.0000000000000001E-5</v>
      </c>
      <c r="R100" s="183">
        <f>Q100*H100</f>
        <v>7.2000000000000005E-4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152</v>
      </c>
      <c r="AT100" s="185" t="s">
        <v>147</v>
      </c>
      <c r="AU100" s="185" t="s">
        <v>83</v>
      </c>
      <c r="AY100" s="18" t="s">
        <v>145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152</v>
      </c>
      <c r="BM100" s="185" t="s">
        <v>165</v>
      </c>
    </row>
    <row r="101" spans="1:65" s="2" customFormat="1" ht="19.5">
      <c r="A101" s="35"/>
      <c r="B101" s="36"/>
      <c r="C101" s="37"/>
      <c r="D101" s="187" t="s">
        <v>154</v>
      </c>
      <c r="E101" s="37"/>
      <c r="F101" s="188" t="s">
        <v>166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83</v>
      </c>
    </row>
    <row r="102" spans="1:65" s="2" customFormat="1">
      <c r="A102" s="35"/>
      <c r="B102" s="36"/>
      <c r="C102" s="37"/>
      <c r="D102" s="192" t="s">
        <v>156</v>
      </c>
      <c r="E102" s="37"/>
      <c r="F102" s="193" t="s">
        <v>167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156</v>
      </c>
      <c r="AU102" s="18" t="s">
        <v>83</v>
      </c>
    </row>
    <row r="103" spans="1:65" s="13" customFormat="1">
      <c r="B103" s="194"/>
      <c r="C103" s="195"/>
      <c r="D103" s="187" t="s">
        <v>158</v>
      </c>
      <c r="E103" s="196" t="s">
        <v>19</v>
      </c>
      <c r="F103" s="197" t="s">
        <v>168</v>
      </c>
      <c r="G103" s="195"/>
      <c r="H103" s="196" t="s">
        <v>19</v>
      </c>
      <c r="I103" s="198"/>
      <c r="J103" s="195"/>
      <c r="K103" s="195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158</v>
      </c>
      <c r="AU103" s="203" t="s">
        <v>83</v>
      </c>
      <c r="AV103" s="13" t="s">
        <v>81</v>
      </c>
      <c r="AW103" s="13" t="s">
        <v>35</v>
      </c>
      <c r="AX103" s="13" t="s">
        <v>73</v>
      </c>
      <c r="AY103" s="203" t="s">
        <v>145</v>
      </c>
    </row>
    <row r="104" spans="1:65" s="14" customFormat="1">
      <c r="B104" s="204"/>
      <c r="C104" s="205"/>
      <c r="D104" s="187" t="s">
        <v>158</v>
      </c>
      <c r="E104" s="206" t="s">
        <v>19</v>
      </c>
      <c r="F104" s="207" t="s">
        <v>169</v>
      </c>
      <c r="G104" s="205"/>
      <c r="H104" s="208">
        <v>24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158</v>
      </c>
      <c r="AU104" s="214" t="s">
        <v>83</v>
      </c>
      <c r="AV104" s="14" t="s">
        <v>83</v>
      </c>
      <c r="AW104" s="14" t="s">
        <v>35</v>
      </c>
      <c r="AX104" s="14" t="s">
        <v>73</v>
      </c>
      <c r="AY104" s="214" t="s">
        <v>145</v>
      </c>
    </row>
    <row r="105" spans="1:65" s="15" customFormat="1">
      <c r="B105" s="215"/>
      <c r="C105" s="216"/>
      <c r="D105" s="187" t="s">
        <v>158</v>
      </c>
      <c r="E105" s="217" t="s">
        <v>19</v>
      </c>
      <c r="F105" s="218" t="s">
        <v>170</v>
      </c>
      <c r="G105" s="216"/>
      <c r="H105" s="219">
        <v>24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158</v>
      </c>
      <c r="AU105" s="225" t="s">
        <v>83</v>
      </c>
      <c r="AV105" s="15" t="s">
        <v>152</v>
      </c>
      <c r="AW105" s="15" t="s">
        <v>35</v>
      </c>
      <c r="AX105" s="15" t="s">
        <v>81</v>
      </c>
      <c r="AY105" s="225" t="s">
        <v>145</v>
      </c>
    </row>
    <row r="106" spans="1:65" s="2" customFormat="1" ht="24.2" customHeight="1">
      <c r="A106" s="35"/>
      <c r="B106" s="36"/>
      <c r="C106" s="174" t="s">
        <v>171</v>
      </c>
      <c r="D106" s="174" t="s">
        <v>147</v>
      </c>
      <c r="E106" s="175" t="s">
        <v>172</v>
      </c>
      <c r="F106" s="176" t="s">
        <v>173</v>
      </c>
      <c r="G106" s="177" t="s">
        <v>174</v>
      </c>
      <c r="H106" s="178">
        <v>10</v>
      </c>
      <c r="I106" s="179"/>
      <c r="J106" s="180">
        <f>ROUND(I106*H106,2)</f>
        <v>0</v>
      </c>
      <c r="K106" s="176" t="s">
        <v>151</v>
      </c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152</v>
      </c>
      <c r="AT106" s="185" t="s">
        <v>147</v>
      </c>
      <c r="AU106" s="185" t="s">
        <v>83</v>
      </c>
      <c r="AY106" s="18" t="s">
        <v>145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152</v>
      </c>
      <c r="BM106" s="185" t="s">
        <v>175</v>
      </c>
    </row>
    <row r="107" spans="1:65" s="2" customFormat="1" ht="19.5">
      <c r="A107" s="35"/>
      <c r="B107" s="36"/>
      <c r="C107" s="37"/>
      <c r="D107" s="187" t="s">
        <v>154</v>
      </c>
      <c r="E107" s="37"/>
      <c r="F107" s="188" t="s">
        <v>176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154</v>
      </c>
      <c r="AU107" s="18" t="s">
        <v>83</v>
      </c>
    </row>
    <row r="108" spans="1:65" s="2" customFormat="1">
      <c r="A108" s="35"/>
      <c r="B108" s="36"/>
      <c r="C108" s="37"/>
      <c r="D108" s="192" t="s">
        <v>156</v>
      </c>
      <c r="E108" s="37"/>
      <c r="F108" s="193" t="s">
        <v>177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156</v>
      </c>
      <c r="AU108" s="18" t="s">
        <v>83</v>
      </c>
    </row>
    <row r="109" spans="1:65" s="14" customFormat="1">
      <c r="B109" s="204"/>
      <c r="C109" s="205"/>
      <c r="D109" s="187" t="s">
        <v>158</v>
      </c>
      <c r="E109" s="206" t="s">
        <v>19</v>
      </c>
      <c r="F109" s="207" t="s">
        <v>178</v>
      </c>
      <c r="G109" s="205"/>
      <c r="H109" s="208">
        <v>10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158</v>
      </c>
      <c r="AU109" s="214" t="s">
        <v>83</v>
      </c>
      <c r="AV109" s="14" t="s">
        <v>83</v>
      </c>
      <c r="AW109" s="14" t="s">
        <v>35</v>
      </c>
      <c r="AX109" s="14" t="s">
        <v>73</v>
      </c>
      <c r="AY109" s="214" t="s">
        <v>145</v>
      </c>
    </row>
    <row r="110" spans="1:65" s="15" customFormat="1">
      <c r="B110" s="215"/>
      <c r="C110" s="216"/>
      <c r="D110" s="187" t="s">
        <v>158</v>
      </c>
      <c r="E110" s="217" t="s">
        <v>19</v>
      </c>
      <c r="F110" s="218" t="s">
        <v>170</v>
      </c>
      <c r="G110" s="216"/>
      <c r="H110" s="219">
        <v>10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158</v>
      </c>
      <c r="AU110" s="225" t="s">
        <v>83</v>
      </c>
      <c r="AV110" s="15" t="s">
        <v>152</v>
      </c>
      <c r="AW110" s="15" t="s">
        <v>35</v>
      </c>
      <c r="AX110" s="15" t="s">
        <v>81</v>
      </c>
      <c r="AY110" s="225" t="s">
        <v>145</v>
      </c>
    </row>
    <row r="111" spans="1:65" s="2" customFormat="1" ht="24.2" customHeight="1">
      <c r="A111" s="35"/>
      <c r="B111" s="36"/>
      <c r="C111" s="174" t="s">
        <v>152</v>
      </c>
      <c r="D111" s="174" t="s">
        <v>147</v>
      </c>
      <c r="E111" s="175" t="s">
        <v>179</v>
      </c>
      <c r="F111" s="176" t="s">
        <v>180</v>
      </c>
      <c r="G111" s="177" t="s">
        <v>181</v>
      </c>
      <c r="H111" s="178">
        <v>10</v>
      </c>
      <c r="I111" s="179"/>
      <c r="J111" s="180">
        <f>ROUND(I111*H111,2)</f>
        <v>0</v>
      </c>
      <c r="K111" s="176" t="s">
        <v>151</v>
      </c>
      <c r="L111" s="40"/>
      <c r="M111" s="181" t="s">
        <v>19</v>
      </c>
      <c r="N111" s="182" t="s">
        <v>44</v>
      </c>
      <c r="O111" s="65"/>
      <c r="P111" s="183">
        <f>O111*H111</f>
        <v>0</v>
      </c>
      <c r="Q111" s="183">
        <v>3.6900000000000002E-2</v>
      </c>
      <c r="R111" s="183">
        <f>Q111*H111</f>
        <v>0.36899999999999999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152</v>
      </c>
      <c r="AT111" s="185" t="s">
        <v>147</v>
      </c>
      <c r="AU111" s="185" t="s">
        <v>83</v>
      </c>
      <c r="AY111" s="18" t="s">
        <v>145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152</v>
      </c>
      <c r="BM111" s="185" t="s">
        <v>182</v>
      </c>
    </row>
    <row r="112" spans="1:65" s="2" customFormat="1" ht="58.5">
      <c r="A112" s="35"/>
      <c r="B112" s="36"/>
      <c r="C112" s="37"/>
      <c r="D112" s="187" t="s">
        <v>154</v>
      </c>
      <c r="E112" s="37"/>
      <c r="F112" s="188" t="s">
        <v>183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154</v>
      </c>
      <c r="AU112" s="18" t="s">
        <v>83</v>
      </c>
    </row>
    <row r="113" spans="1:65" s="2" customFormat="1">
      <c r="A113" s="35"/>
      <c r="B113" s="36"/>
      <c r="C113" s="37"/>
      <c r="D113" s="192" t="s">
        <v>156</v>
      </c>
      <c r="E113" s="37"/>
      <c r="F113" s="193" t="s">
        <v>184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156</v>
      </c>
      <c r="AU113" s="18" t="s">
        <v>83</v>
      </c>
    </row>
    <row r="114" spans="1:65" s="13" customFormat="1" ht="33.75">
      <c r="B114" s="194"/>
      <c r="C114" s="195"/>
      <c r="D114" s="187" t="s">
        <v>158</v>
      </c>
      <c r="E114" s="196" t="s">
        <v>19</v>
      </c>
      <c r="F114" s="197" t="s">
        <v>185</v>
      </c>
      <c r="G114" s="195"/>
      <c r="H114" s="196" t="s">
        <v>19</v>
      </c>
      <c r="I114" s="198"/>
      <c r="J114" s="195"/>
      <c r="K114" s="195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158</v>
      </c>
      <c r="AU114" s="203" t="s">
        <v>83</v>
      </c>
      <c r="AV114" s="13" t="s">
        <v>81</v>
      </c>
      <c r="AW114" s="13" t="s">
        <v>35</v>
      </c>
      <c r="AX114" s="13" t="s">
        <v>73</v>
      </c>
      <c r="AY114" s="203" t="s">
        <v>145</v>
      </c>
    </row>
    <row r="115" spans="1:65" s="14" customFormat="1">
      <c r="B115" s="204"/>
      <c r="C115" s="205"/>
      <c r="D115" s="187" t="s">
        <v>158</v>
      </c>
      <c r="E115" s="206" t="s">
        <v>19</v>
      </c>
      <c r="F115" s="207" t="s">
        <v>186</v>
      </c>
      <c r="G115" s="205"/>
      <c r="H115" s="208">
        <v>10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158</v>
      </c>
      <c r="AU115" s="214" t="s">
        <v>83</v>
      </c>
      <c r="AV115" s="14" t="s">
        <v>83</v>
      </c>
      <c r="AW115" s="14" t="s">
        <v>35</v>
      </c>
      <c r="AX115" s="14" t="s">
        <v>73</v>
      </c>
      <c r="AY115" s="214" t="s">
        <v>145</v>
      </c>
    </row>
    <row r="116" spans="1:65" s="15" customFormat="1">
      <c r="B116" s="215"/>
      <c r="C116" s="216"/>
      <c r="D116" s="187" t="s">
        <v>158</v>
      </c>
      <c r="E116" s="217" t="s">
        <v>19</v>
      </c>
      <c r="F116" s="218" t="s">
        <v>170</v>
      </c>
      <c r="G116" s="216"/>
      <c r="H116" s="219">
        <v>10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158</v>
      </c>
      <c r="AU116" s="225" t="s">
        <v>83</v>
      </c>
      <c r="AV116" s="15" t="s">
        <v>152</v>
      </c>
      <c r="AW116" s="15" t="s">
        <v>35</v>
      </c>
      <c r="AX116" s="15" t="s">
        <v>81</v>
      </c>
      <c r="AY116" s="225" t="s">
        <v>145</v>
      </c>
    </row>
    <row r="117" spans="1:65" s="2" customFormat="1" ht="24.2" customHeight="1">
      <c r="A117" s="35"/>
      <c r="B117" s="36"/>
      <c r="C117" s="226" t="s">
        <v>187</v>
      </c>
      <c r="D117" s="226" t="s">
        <v>188</v>
      </c>
      <c r="E117" s="227" t="s">
        <v>189</v>
      </c>
      <c r="F117" s="228" t="s">
        <v>190</v>
      </c>
      <c r="G117" s="229" t="s">
        <v>181</v>
      </c>
      <c r="H117" s="230">
        <v>10</v>
      </c>
      <c r="I117" s="231"/>
      <c r="J117" s="232">
        <f>ROUND(I117*H117,2)</f>
        <v>0</v>
      </c>
      <c r="K117" s="228" t="s">
        <v>151</v>
      </c>
      <c r="L117" s="233"/>
      <c r="M117" s="234" t="s">
        <v>19</v>
      </c>
      <c r="N117" s="235" t="s">
        <v>44</v>
      </c>
      <c r="O117" s="65"/>
      <c r="P117" s="183">
        <f>O117*H117</f>
        <v>0</v>
      </c>
      <c r="Q117" s="183">
        <v>3.5E-4</v>
      </c>
      <c r="R117" s="183">
        <f>Q117*H117</f>
        <v>3.5000000000000001E-3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191</v>
      </c>
      <c r="AT117" s="185" t="s">
        <v>188</v>
      </c>
      <c r="AU117" s="185" t="s">
        <v>83</v>
      </c>
      <c r="AY117" s="18" t="s">
        <v>145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81</v>
      </c>
      <c r="BK117" s="186">
        <f>ROUND(I117*H117,2)</f>
        <v>0</v>
      </c>
      <c r="BL117" s="18" t="s">
        <v>152</v>
      </c>
      <c r="BM117" s="185" t="s">
        <v>192</v>
      </c>
    </row>
    <row r="118" spans="1:65" s="2" customFormat="1" ht="19.5">
      <c r="A118" s="35"/>
      <c r="B118" s="36"/>
      <c r="C118" s="37"/>
      <c r="D118" s="187" t="s">
        <v>154</v>
      </c>
      <c r="E118" s="37"/>
      <c r="F118" s="188" t="s">
        <v>190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83</v>
      </c>
    </row>
    <row r="119" spans="1:65" s="2" customFormat="1" ht="24.2" customHeight="1">
      <c r="A119" s="35"/>
      <c r="B119" s="36"/>
      <c r="C119" s="174" t="s">
        <v>193</v>
      </c>
      <c r="D119" s="174" t="s">
        <v>147</v>
      </c>
      <c r="E119" s="175" t="s">
        <v>194</v>
      </c>
      <c r="F119" s="176" t="s">
        <v>195</v>
      </c>
      <c r="G119" s="177" t="s">
        <v>150</v>
      </c>
      <c r="H119" s="178">
        <v>45.24</v>
      </c>
      <c r="I119" s="179"/>
      <c r="J119" s="180">
        <f>ROUND(I119*H119,2)</f>
        <v>0</v>
      </c>
      <c r="K119" s="176" t="s">
        <v>151</v>
      </c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152</v>
      </c>
      <c r="AT119" s="185" t="s">
        <v>147</v>
      </c>
      <c r="AU119" s="185" t="s">
        <v>83</v>
      </c>
      <c r="AY119" s="18" t="s">
        <v>145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152</v>
      </c>
      <c r="BM119" s="185" t="s">
        <v>196</v>
      </c>
    </row>
    <row r="120" spans="1:65" s="2" customFormat="1" ht="19.5">
      <c r="A120" s="35"/>
      <c r="B120" s="36"/>
      <c r="C120" s="37"/>
      <c r="D120" s="187" t="s">
        <v>154</v>
      </c>
      <c r="E120" s="37"/>
      <c r="F120" s="188" t="s">
        <v>197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154</v>
      </c>
      <c r="AU120" s="18" t="s">
        <v>83</v>
      </c>
    </row>
    <row r="121" spans="1:65" s="2" customFormat="1">
      <c r="A121" s="35"/>
      <c r="B121" s="36"/>
      <c r="C121" s="37"/>
      <c r="D121" s="192" t="s">
        <v>156</v>
      </c>
      <c r="E121" s="37"/>
      <c r="F121" s="193" t="s">
        <v>198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156</v>
      </c>
      <c r="AU121" s="18" t="s">
        <v>83</v>
      </c>
    </row>
    <row r="122" spans="1:65" s="13" customFormat="1">
      <c r="B122" s="194"/>
      <c r="C122" s="195"/>
      <c r="D122" s="187" t="s">
        <v>158</v>
      </c>
      <c r="E122" s="196" t="s">
        <v>19</v>
      </c>
      <c r="F122" s="197" t="s">
        <v>199</v>
      </c>
      <c r="G122" s="195"/>
      <c r="H122" s="196" t="s">
        <v>19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158</v>
      </c>
      <c r="AU122" s="203" t="s">
        <v>83</v>
      </c>
      <c r="AV122" s="13" t="s">
        <v>81</v>
      </c>
      <c r="AW122" s="13" t="s">
        <v>35</v>
      </c>
      <c r="AX122" s="13" t="s">
        <v>73</v>
      </c>
      <c r="AY122" s="203" t="s">
        <v>145</v>
      </c>
    </row>
    <row r="123" spans="1:65" s="14" customFormat="1">
      <c r="B123" s="204"/>
      <c r="C123" s="205"/>
      <c r="D123" s="187" t="s">
        <v>158</v>
      </c>
      <c r="E123" s="206" t="s">
        <v>19</v>
      </c>
      <c r="F123" s="207" t="s">
        <v>160</v>
      </c>
      <c r="G123" s="205"/>
      <c r="H123" s="208">
        <v>45.24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158</v>
      </c>
      <c r="AU123" s="214" t="s">
        <v>83</v>
      </c>
      <c r="AV123" s="14" t="s">
        <v>83</v>
      </c>
      <c r="AW123" s="14" t="s">
        <v>35</v>
      </c>
      <c r="AX123" s="14" t="s">
        <v>81</v>
      </c>
      <c r="AY123" s="214" t="s">
        <v>145</v>
      </c>
    </row>
    <row r="124" spans="1:65" s="2" customFormat="1" ht="33" customHeight="1">
      <c r="A124" s="35"/>
      <c r="B124" s="36"/>
      <c r="C124" s="174" t="s">
        <v>200</v>
      </c>
      <c r="D124" s="174" t="s">
        <v>147</v>
      </c>
      <c r="E124" s="175" t="s">
        <v>201</v>
      </c>
      <c r="F124" s="176" t="s">
        <v>202</v>
      </c>
      <c r="G124" s="177" t="s">
        <v>203</v>
      </c>
      <c r="H124" s="178">
        <v>55.74</v>
      </c>
      <c r="I124" s="179"/>
      <c r="J124" s="180">
        <f>ROUND(I124*H124,2)</f>
        <v>0</v>
      </c>
      <c r="K124" s="176" t="s">
        <v>151</v>
      </c>
      <c r="L124" s="40"/>
      <c r="M124" s="181" t="s">
        <v>19</v>
      </c>
      <c r="N124" s="182" t="s">
        <v>44</v>
      </c>
      <c r="O124" s="65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5" t="s">
        <v>152</v>
      </c>
      <c r="AT124" s="185" t="s">
        <v>147</v>
      </c>
      <c r="AU124" s="185" t="s">
        <v>83</v>
      </c>
      <c r="AY124" s="18" t="s">
        <v>145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18" t="s">
        <v>81</v>
      </c>
      <c r="BK124" s="186">
        <f>ROUND(I124*H124,2)</f>
        <v>0</v>
      </c>
      <c r="BL124" s="18" t="s">
        <v>152</v>
      </c>
      <c r="BM124" s="185" t="s">
        <v>204</v>
      </c>
    </row>
    <row r="125" spans="1:65" s="2" customFormat="1" ht="29.25">
      <c r="A125" s="35"/>
      <c r="B125" s="36"/>
      <c r="C125" s="37"/>
      <c r="D125" s="187" t="s">
        <v>154</v>
      </c>
      <c r="E125" s="37"/>
      <c r="F125" s="188" t="s">
        <v>205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154</v>
      </c>
      <c r="AU125" s="18" t="s">
        <v>83</v>
      </c>
    </row>
    <row r="126" spans="1:65" s="2" customFormat="1">
      <c r="A126" s="35"/>
      <c r="B126" s="36"/>
      <c r="C126" s="37"/>
      <c r="D126" s="192" t="s">
        <v>156</v>
      </c>
      <c r="E126" s="37"/>
      <c r="F126" s="193" t="s">
        <v>206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156</v>
      </c>
      <c r="AU126" s="18" t="s">
        <v>83</v>
      </c>
    </row>
    <row r="127" spans="1:65" s="13" customFormat="1">
      <c r="B127" s="194"/>
      <c r="C127" s="195"/>
      <c r="D127" s="187" t="s">
        <v>158</v>
      </c>
      <c r="E127" s="196" t="s">
        <v>19</v>
      </c>
      <c r="F127" s="197" t="s">
        <v>207</v>
      </c>
      <c r="G127" s="195"/>
      <c r="H127" s="196" t="s">
        <v>19</v>
      </c>
      <c r="I127" s="198"/>
      <c r="J127" s="195"/>
      <c r="K127" s="195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158</v>
      </c>
      <c r="AU127" s="203" t="s">
        <v>83</v>
      </c>
      <c r="AV127" s="13" t="s">
        <v>81</v>
      </c>
      <c r="AW127" s="13" t="s">
        <v>35</v>
      </c>
      <c r="AX127" s="13" t="s">
        <v>73</v>
      </c>
      <c r="AY127" s="203" t="s">
        <v>145</v>
      </c>
    </row>
    <row r="128" spans="1:65" s="14" customFormat="1" ht="22.5">
      <c r="B128" s="204"/>
      <c r="C128" s="205"/>
      <c r="D128" s="187" t="s">
        <v>158</v>
      </c>
      <c r="E128" s="206" t="s">
        <v>19</v>
      </c>
      <c r="F128" s="207" t="s">
        <v>208</v>
      </c>
      <c r="G128" s="205"/>
      <c r="H128" s="208">
        <v>55.74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158</v>
      </c>
      <c r="AU128" s="214" t="s">
        <v>83</v>
      </c>
      <c r="AV128" s="14" t="s">
        <v>83</v>
      </c>
      <c r="AW128" s="14" t="s">
        <v>35</v>
      </c>
      <c r="AX128" s="14" t="s">
        <v>73</v>
      </c>
      <c r="AY128" s="214" t="s">
        <v>145</v>
      </c>
    </row>
    <row r="129" spans="1:65" s="13" customFormat="1">
      <c r="B129" s="194"/>
      <c r="C129" s="195"/>
      <c r="D129" s="187" t="s">
        <v>158</v>
      </c>
      <c r="E129" s="196" t="s">
        <v>19</v>
      </c>
      <c r="F129" s="197" t="s">
        <v>209</v>
      </c>
      <c r="G129" s="195"/>
      <c r="H129" s="196" t="s">
        <v>19</v>
      </c>
      <c r="I129" s="198"/>
      <c r="J129" s="195"/>
      <c r="K129" s="195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158</v>
      </c>
      <c r="AU129" s="203" t="s">
        <v>83</v>
      </c>
      <c r="AV129" s="13" t="s">
        <v>81</v>
      </c>
      <c r="AW129" s="13" t="s">
        <v>35</v>
      </c>
      <c r="AX129" s="13" t="s">
        <v>73</v>
      </c>
      <c r="AY129" s="203" t="s">
        <v>145</v>
      </c>
    </row>
    <row r="130" spans="1:65" s="15" customFormat="1">
      <c r="B130" s="215"/>
      <c r="C130" s="216"/>
      <c r="D130" s="187" t="s">
        <v>158</v>
      </c>
      <c r="E130" s="217" t="s">
        <v>19</v>
      </c>
      <c r="F130" s="218" t="s">
        <v>170</v>
      </c>
      <c r="G130" s="216"/>
      <c r="H130" s="219">
        <v>55.74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158</v>
      </c>
      <c r="AU130" s="225" t="s">
        <v>83</v>
      </c>
      <c r="AV130" s="15" t="s">
        <v>152</v>
      </c>
      <c r="AW130" s="15" t="s">
        <v>35</v>
      </c>
      <c r="AX130" s="15" t="s">
        <v>81</v>
      </c>
      <c r="AY130" s="225" t="s">
        <v>145</v>
      </c>
    </row>
    <row r="131" spans="1:65" s="2" customFormat="1" ht="24.2" customHeight="1">
      <c r="A131" s="35"/>
      <c r="B131" s="36"/>
      <c r="C131" s="174" t="s">
        <v>191</v>
      </c>
      <c r="D131" s="174" t="s">
        <v>147</v>
      </c>
      <c r="E131" s="175" t="s">
        <v>210</v>
      </c>
      <c r="F131" s="176" t="s">
        <v>211</v>
      </c>
      <c r="G131" s="177" t="s">
        <v>150</v>
      </c>
      <c r="H131" s="178">
        <v>56</v>
      </c>
      <c r="I131" s="179"/>
      <c r="J131" s="180">
        <f>ROUND(I131*H131,2)</f>
        <v>0</v>
      </c>
      <c r="K131" s="176" t="s">
        <v>151</v>
      </c>
      <c r="L131" s="40"/>
      <c r="M131" s="181" t="s">
        <v>19</v>
      </c>
      <c r="N131" s="182" t="s">
        <v>44</v>
      </c>
      <c r="O131" s="65"/>
      <c r="P131" s="183">
        <f>O131*H131</f>
        <v>0</v>
      </c>
      <c r="Q131" s="183">
        <v>8.4999999999999995E-4</v>
      </c>
      <c r="R131" s="183">
        <f>Q131*H131</f>
        <v>4.7599999999999996E-2</v>
      </c>
      <c r="S131" s="183">
        <v>0</v>
      </c>
      <c r="T131" s="18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152</v>
      </c>
      <c r="AT131" s="185" t="s">
        <v>147</v>
      </c>
      <c r="AU131" s="185" t="s">
        <v>83</v>
      </c>
      <c r="AY131" s="18" t="s">
        <v>145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81</v>
      </c>
      <c r="BK131" s="186">
        <f>ROUND(I131*H131,2)</f>
        <v>0</v>
      </c>
      <c r="BL131" s="18" t="s">
        <v>152</v>
      </c>
      <c r="BM131" s="185" t="s">
        <v>212</v>
      </c>
    </row>
    <row r="132" spans="1:65" s="2" customFormat="1" ht="19.5">
      <c r="A132" s="35"/>
      <c r="B132" s="36"/>
      <c r="C132" s="37"/>
      <c r="D132" s="187" t="s">
        <v>154</v>
      </c>
      <c r="E132" s="37"/>
      <c r="F132" s="188" t="s">
        <v>213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154</v>
      </c>
      <c r="AU132" s="18" t="s">
        <v>83</v>
      </c>
    </row>
    <row r="133" spans="1:65" s="2" customFormat="1">
      <c r="A133" s="35"/>
      <c r="B133" s="36"/>
      <c r="C133" s="37"/>
      <c r="D133" s="192" t="s">
        <v>156</v>
      </c>
      <c r="E133" s="37"/>
      <c r="F133" s="193" t="s">
        <v>214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156</v>
      </c>
      <c r="AU133" s="18" t="s">
        <v>83</v>
      </c>
    </row>
    <row r="134" spans="1:65" s="13" customFormat="1">
      <c r="B134" s="194"/>
      <c r="C134" s="195"/>
      <c r="D134" s="187" t="s">
        <v>158</v>
      </c>
      <c r="E134" s="196" t="s">
        <v>19</v>
      </c>
      <c r="F134" s="197" t="s">
        <v>215</v>
      </c>
      <c r="G134" s="195"/>
      <c r="H134" s="196" t="s">
        <v>19</v>
      </c>
      <c r="I134" s="198"/>
      <c r="J134" s="195"/>
      <c r="K134" s="195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158</v>
      </c>
      <c r="AU134" s="203" t="s">
        <v>83</v>
      </c>
      <c r="AV134" s="13" t="s">
        <v>81</v>
      </c>
      <c r="AW134" s="13" t="s">
        <v>35</v>
      </c>
      <c r="AX134" s="13" t="s">
        <v>73</v>
      </c>
      <c r="AY134" s="203" t="s">
        <v>145</v>
      </c>
    </row>
    <row r="135" spans="1:65" s="14" customFormat="1">
      <c r="B135" s="204"/>
      <c r="C135" s="205"/>
      <c r="D135" s="187" t="s">
        <v>158</v>
      </c>
      <c r="E135" s="206" t="s">
        <v>19</v>
      </c>
      <c r="F135" s="207" t="s">
        <v>216</v>
      </c>
      <c r="G135" s="205"/>
      <c r="H135" s="208">
        <v>56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158</v>
      </c>
      <c r="AU135" s="214" t="s">
        <v>83</v>
      </c>
      <c r="AV135" s="14" t="s">
        <v>83</v>
      </c>
      <c r="AW135" s="14" t="s">
        <v>35</v>
      </c>
      <c r="AX135" s="14" t="s">
        <v>73</v>
      </c>
      <c r="AY135" s="214" t="s">
        <v>145</v>
      </c>
    </row>
    <row r="136" spans="1:65" s="15" customFormat="1">
      <c r="B136" s="215"/>
      <c r="C136" s="216"/>
      <c r="D136" s="187" t="s">
        <v>158</v>
      </c>
      <c r="E136" s="217" t="s">
        <v>19</v>
      </c>
      <c r="F136" s="218" t="s">
        <v>170</v>
      </c>
      <c r="G136" s="216"/>
      <c r="H136" s="219">
        <v>56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158</v>
      </c>
      <c r="AU136" s="225" t="s">
        <v>83</v>
      </c>
      <c r="AV136" s="15" t="s">
        <v>152</v>
      </c>
      <c r="AW136" s="15" t="s">
        <v>35</v>
      </c>
      <c r="AX136" s="15" t="s">
        <v>81</v>
      </c>
      <c r="AY136" s="225" t="s">
        <v>145</v>
      </c>
    </row>
    <row r="137" spans="1:65" s="2" customFormat="1" ht="24.2" customHeight="1">
      <c r="A137" s="35"/>
      <c r="B137" s="36"/>
      <c r="C137" s="174" t="s">
        <v>217</v>
      </c>
      <c r="D137" s="174" t="s">
        <v>147</v>
      </c>
      <c r="E137" s="175" t="s">
        <v>218</v>
      </c>
      <c r="F137" s="176" t="s">
        <v>219</v>
      </c>
      <c r="G137" s="177" t="s">
        <v>150</v>
      </c>
      <c r="H137" s="178">
        <v>56</v>
      </c>
      <c r="I137" s="179"/>
      <c r="J137" s="180">
        <f>ROUND(I137*H137,2)</f>
        <v>0</v>
      </c>
      <c r="K137" s="176" t="s">
        <v>151</v>
      </c>
      <c r="L137" s="40"/>
      <c r="M137" s="181" t="s">
        <v>19</v>
      </c>
      <c r="N137" s="182" t="s">
        <v>44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152</v>
      </c>
      <c r="AT137" s="185" t="s">
        <v>147</v>
      </c>
      <c r="AU137" s="185" t="s">
        <v>83</v>
      </c>
      <c r="AY137" s="18" t="s">
        <v>145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81</v>
      </c>
      <c r="BK137" s="186">
        <f>ROUND(I137*H137,2)</f>
        <v>0</v>
      </c>
      <c r="BL137" s="18" t="s">
        <v>152</v>
      </c>
      <c r="BM137" s="185" t="s">
        <v>220</v>
      </c>
    </row>
    <row r="138" spans="1:65" s="2" customFormat="1" ht="29.25">
      <c r="A138" s="35"/>
      <c r="B138" s="36"/>
      <c r="C138" s="37"/>
      <c r="D138" s="187" t="s">
        <v>154</v>
      </c>
      <c r="E138" s="37"/>
      <c r="F138" s="188" t="s">
        <v>221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154</v>
      </c>
      <c r="AU138" s="18" t="s">
        <v>83</v>
      </c>
    </row>
    <row r="139" spans="1:65" s="2" customFormat="1">
      <c r="A139" s="35"/>
      <c r="B139" s="36"/>
      <c r="C139" s="37"/>
      <c r="D139" s="192" t="s">
        <v>156</v>
      </c>
      <c r="E139" s="37"/>
      <c r="F139" s="193" t="s">
        <v>222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156</v>
      </c>
      <c r="AU139" s="18" t="s">
        <v>83</v>
      </c>
    </row>
    <row r="140" spans="1:65" s="2" customFormat="1" ht="24.2" customHeight="1">
      <c r="A140" s="35"/>
      <c r="B140" s="36"/>
      <c r="C140" s="174" t="s">
        <v>178</v>
      </c>
      <c r="D140" s="174" t="s">
        <v>147</v>
      </c>
      <c r="E140" s="175" t="s">
        <v>223</v>
      </c>
      <c r="F140" s="176" t="s">
        <v>224</v>
      </c>
      <c r="G140" s="177" t="s">
        <v>225</v>
      </c>
      <c r="H140" s="178">
        <v>111.48</v>
      </c>
      <c r="I140" s="179"/>
      <c r="J140" s="180">
        <f>ROUND(I140*H140,2)</f>
        <v>0</v>
      </c>
      <c r="K140" s="176" t="s">
        <v>151</v>
      </c>
      <c r="L140" s="40"/>
      <c r="M140" s="181" t="s">
        <v>19</v>
      </c>
      <c r="N140" s="182" t="s">
        <v>44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152</v>
      </c>
      <c r="AT140" s="185" t="s">
        <v>147</v>
      </c>
      <c r="AU140" s="185" t="s">
        <v>83</v>
      </c>
      <c r="AY140" s="18" t="s">
        <v>145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152</v>
      </c>
      <c r="BM140" s="185" t="s">
        <v>226</v>
      </c>
    </row>
    <row r="141" spans="1:65" s="2" customFormat="1" ht="29.25">
      <c r="A141" s="35"/>
      <c r="B141" s="36"/>
      <c r="C141" s="37"/>
      <c r="D141" s="187" t="s">
        <v>154</v>
      </c>
      <c r="E141" s="37"/>
      <c r="F141" s="188" t="s">
        <v>227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83</v>
      </c>
    </row>
    <row r="142" spans="1:65" s="2" customFormat="1">
      <c r="A142" s="35"/>
      <c r="B142" s="36"/>
      <c r="C142" s="37"/>
      <c r="D142" s="192" t="s">
        <v>156</v>
      </c>
      <c r="E142" s="37"/>
      <c r="F142" s="193" t="s">
        <v>228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156</v>
      </c>
      <c r="AU142" s="18" t="s">
        <v>83</v>
      </c>
    </row>
    <row r="143" spans="1:65" s="13" customFormat="1">
      <c r="B143" s="194"/>
      <c r="C143" s="195"/>
      <c r="D143" s="187" t="s">
        <v>158</v>
      </c>
      <c r="E143" s="196" t="s">
        <v>19</v>
      </c>
      <c r="F143" s="197" t="s">
        <v>229</v>
      </c>
      <c r="G143" s="195"/>
      <c r="H143" s="196" t="s">
        <v>19</v>
      </c>
      <c r="I143" s="198"/>
      <c r="J143" s="195"/>
      <c r="K143" s="195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158</v>
      </c>
      <c r="AU143" s="203" t="s">
        <v>83</v>
      </c>
      <c r="AV143" s="13" t="s">
        <v>81</v>
      </c>
      <c r="AW143" s="13" t="s">
        <v>35</v>
      </c>
      <c r="AX143" s="13" t="s">
        <v>73</v>
      </c>
      <c r="AY143" s="203" t="s">
        <v>145</v>
      </c>
    </row>
    <row r="144" spans="1:65" s="14" customFormat="1">
      <c r="B144" s="204"/>
      <c r="C144" s="205"/>
      <c r="D144" s="187" t="s">
        <v>158</v>
      </c>
      <c r="E144" s="206" t="s">
        <v>19</v>
      </c>
      <c r="F144" s="207" t="s">
        <v>230</v>
      </c>
      <c r="G144" s="205"/>
      <c r="H144" s="208">
        <v>111.48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158</v>
      </c>
      <c r="AU144" s="214" t="s">
        <v>83</v>
      </c>
      <c r="AV144" s="14" t="s">
        <v>83</v>
      </c>
      <c r="AW144" s="14" t="s">
        <v>35</v>
      </c>
      <c r="AX144" s="14" t="s">
        <v>73</v>
      </c>
      <c r="AY144" s="214" t="s">
        <v>145</v>
      </c>
    </row>
    <row r="145" spans="1:65" s="15" customFormat="1">
      <c r="B145" s="215"/>
      <c r="C145" s="216"/>
      <c r="D145" s="187" t="s">
        <v>158</v>
      </c>
      <c r="E145" s="217" t="s">
        <v>19</v>
      </c>
      <c r="F145" s="218" t="s">
        <v>170</v>
      </c>
      <c r="G145" s="216"/>
      <c r="H145" s="219">
        <v>111.48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158</v>
      </c>
      <c r="AU145" s="225" t="s">
        <v>83</v>
      </c>
      <c r="AV145" s="15" t="s">
        <v>152</v>
      </c>
      <c r="AW145" s="15" t="s">
        <v>35</v>
      </c>
      <c r="AX145" s="15" t="s">
        <v>81</v>
      </c>
      <c r="AY145" s="225" t="s">
        <v>145</v>
      </c>
    </row>
    <row r="146" spans="1:65" s="2" customFormat="1" ht="37.9" customHeight="1">
      <c r="A146" s="35"/>
      <c r="B146" s="36"/>
      <c r="C146" s="174" t="s">
        <v>231</v>
      </c>
      <c r="D146" s="174" t="s">
        <v>147</v>
      </c>
      <c r="E146" s="175" t="s">
        <v>232</v>
      </c>
      <c r="F146" s="176" t="s">
        <v>233</v>
      </c>
      <c r="G146" s="177" t="s">
        <v>203</v>
      </c>
      <c r="H146" s="178">
        <v>55.74</v>
      </c>
      <c r="I146" s="179"/>
      <c r="J146" s="180">
        <f>ROUND(I146*H146,2)</f>
        <v>0</v>
      </c>
      <c r="K146" s="176" t="s">
        <v>151</v>
      </c>
      <c r="L146" s="40"/>
      <c r="M146" s="181" t="s">
        <v>19</v>
      </c>
      <c r="N146" s="182" t="s">
        <v>44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152</v>
      </c>
      <c r="AT146" s="185" t="s">
        <v>147</v>
      </c>
      <c r="AU146" s="185" t="s">
        <v>83</v>
      </c>
      <c r="AY146" s="18" t="s">
        <v>145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81</v>
      </c>
      <c r="BK146" s="186">
        <f>ROUND(I146*H146,2)</f>
        <v>0</v>
      </c>
      <c r="BL146" s="18" t="s">
        <v>152</v>
      </c>
      <c r="BM146" s="185" t="s">
        <v>234</v>
      </c>
    </row>
    <row r="147" spans="1:65" s="2" customFormat="1" ht="39">
      <c r="A147" s="35"/>
      <c r="B147" s="36"/>
      <c r="C147" s="37"/>
      <c r="D147" s="187" t="s">
        <v>154</v>
      </c>
      <c r="E147" s="37"/>
      <c r="F147" s="188" t="s">
        <v>235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154</v>
      </c>
      <c r="AU147" s="18" t="s">
        <v>83</v>
      </c>
    </row>
    <row r="148" spans="1:65" s="2" customFormat="1">
      <c r="A148" s="35"/>
      <c r="B148" s="36"/>
      <c r="C148" s="37"/>
      <c r="D148" s="192" t="s">
        <v>156</v>
      </c>
      <c r="E148" s="37"/>
      <c r="F148" s="193" t="s">
        <v>236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156</v>
      </c>
      <c r="AU148" s="18" t="s">
        <v>83</v>
      </c>
    </row>
    <row r="149" spans="1:65" s="13" customFormat="1">
      <c r="B149" s="194"/>
      <c r="C149" s="195"/>
      <c r="D149" s="187" t="s">
        <v>158</v>
      </c>
      <c r="E149" s="196" t="s">
        <v>19</v>
      </c>
      <c r="F149" s="197" t="s">
        <v>237</v>
      </c>
      <c r="G149" s="195"/>
      <c r="H149" s="196" t="s">
        <v>19</v>
      </c>
      <c r="I149" s="198"/>
      <c r="J149" s="195"/>
      <c r="K149" s="195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158</v>
      </c>
      <c r="AU149" s="203" t="s">
        <v>83</v>
      </c>
      <c r="AV149" s="13" t="s">
        <v>81</v>
      </c>
      <c r="AW149" s="13" t="s">
        <v>35</v>
      </c>
      <c r="AX149" s="13" t="s">
        <v>73</v>
      </c>
      <c r="AY149" s="203" t="s">
        <v>145</v>
      </c>
    </row>
    <row r="150" spans="1:65" s="14" customFormat="1">
      <c r="B150" s="204"/>
      <c r="C150" s="205"/>
      <c r="D150" s="187" t="s">
        <v>158</v>
      </c>
      <c r="E150" s="206" t="s">
        <v>19</v>
      </c>
      <c r="F150" s="207" t="s">
        <v>238</v>
      </c>
      <c r="G150" s="205"/>
      <c r="H150" s="208">
        <v>55.74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158</v>
      </c>
      <c r="AU150" s="214" t="s">
        <v>83</v>
      </c>
      <c r="AV150" s="14" t="s">
        <v>83</v>
      </c>
      <c r="AW150" s="14" t="s">
        <v>35</v>
      </c>
      <c r="AX150" s="14" t="s">
        <v>73</v>
      </c>
      <c r="AY150" s="214" t="s">
        <v>145</v>
      </c>
    </row>
    <row r="151" spans="1:65" s="15" customFormat="1">
      <c r="B151" s="215"/>
      <c r="C151" s="216"/>
      <c r="D151" s="187" t="s">
        <v>158</v>
      </c>
      <c r="E151" s="217" t="s">
        <v>19</v>
      </c>
      <c r="F151" s="218" t="s">
        <v>170</v>
      </c>
      <c r="G151" s="216"/>
      <c r="H151" s="219">
        <v>55.74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158</v>
      </c>
      <c r="AU151" s="225" t="s">
        <v>83</v>
      </c>
      <c r="AV151" s="15" t="s">
        <v>152</v>
      </c>
      <c r="AW151" s="15" t="s">
        <v>35</v>
      </c>
      <c r="AX151" s="15" t="s">
        <v>81</v>
      </c>
      <c r="AY151" s="225" t="s">
        <v>145</v>
      </c>
    </row>
    <row r="152" spans="1:65" s="2" customFormat="1" ht="24.2" customHeight="1">
      <c r="A152" s="35"/>
      <c r="B152" s="36"/>
      <c r="C152" s="174" t="s">
        <v>239</v>
      </c>
      <c r="D152" s="174" t="s">
        <v>147</v>
      </c>
      <c r="E152" s="175" t="s">
        <v>240</v>
      </c>
      <c r="F152" s="176" t="s">
        <v>241</v>
      </c>
      <c r="G152" s="177" t="s">
        <v>203</v>
      </c>
      <c r="H152" s="178">
        <v>111.48</v>
      </c>
      <c r="I152" s="179"/>
      <c r="J152" s="180">
        <f>ROUND(I152*H152,2)</f>
        <v>0</v>
      </c>
      <c r="K152" s="176" t="s">
        <v>151</v>
      </c>
      <c r="L152" s="40"/>
      <c r="M152" s="181" t="s">
        <v>19</v>
      </c>
      <c r="N152" s="182" t="s">
        <v>44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152</v>
      </c>
      <c r="AT152" s="185" t="s">
        <v>147</v>
      </c>
      <c r="AU152" s="185" t="s">
        <v>83</v>
      </c>
      <c r="AY152" s="18" t="s">
        <v>145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81</v>
      </c>
      <c r="BK152" s="186">
        <f>ROUND(I152*H152,2)</f>
        <v>0</v>
      </c>
      <c r="BL152" s="18" t="s">
        <v>152</v>
      </c>
      <c r="BM152" s="185" t="s">
        <v>242</v>
      </c>
    </row>
    <row r="153" spans="1:65" s="2" customFormat="1" ht="29.25">
      <c r="A153" s="35"/>
      <c r="B153" s="36"/>
      <c r="C153" s="37"/>
      <c r="D153" s="187" t="s">
        <v>154</v>
      </c>
      <c r="E153" s="37"/>
      <c r="F153" s="188" t="s">
        <v>243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154</v>
      </c>
      <c r="AU153" s="18" t="s">
        <v>83</v>
      </c>
    </row>
    <row r="154" spans="1:65" s="2" customFormat="1">
      <c r="A154" s="35"/>
      <c r="B154" s="36"/>
      <c r="C154" s="37"/>
      <c r="D154" s="192" t="s">
        <v>156</v>
      </c>
      <c r="E154" s="37"/>
      <c r="F154" s="193" t="s">
        <v>244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156</v>
      </c>
      <c r="AU154" s="18" t="s">
        <v>83</v>
      </c>
    </row>
    <row r="155" spans="1:65" s="13" customFormat="1">
      <c r="B155" s="194"/>
      <c r="C155" s="195"/>
      <c r="D155" s="187" t="s">
        <v>158</v>
      </c>
      <c r="E155" s="196" t="s">
        <v>19</v>
      </c>
      <c r="F155" s="197" t="s">
        <v>245</v>
      </c>
      <c r="G155" s="195"/>
      <c r="H155" s="196" t="s">
        <v>19</v>
      </c>
      <c r="I155" s="198"/>
      <c r="J155" s="195"/>
      <c r="K155" s="195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158</v>
      </c>
      <c r="AU155" s="203" t="s">
        <v>83</v>
      </c>
      <c r="AV155" s="13" t="s">
        <v>81</v>
      </c>
      <c r="AW155" s="13" t="s">
        <v>35</v>
      </c>
      <c r="AX155" s="13" t="s">
        <v>73</v>
      </c>
      <c r="AY155" s="203" t="s">
        <v>145</v>
      </c>
    </row>
    <row r="156" spans="1:65" s="14" customFormat="1">
      <c r="B156" s="204"/>
      <c r="C156" s="205"/>
      <c r="D156" s="187" t="s">
        <v>158</v>
      </c>
      <c r="E156" s="206" t="s">
        <v>19</v>
      </c>
      <c r="F156" s="207" t="s">
        <v>230</v>
      </c>
      <c r="G156" s="205"/>
      <c r="H156" s="208">
        <v>111.48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158</v>
      </c>
      <c r="AU156" s="214" t="s">
        <v>83</v>
      </c>
      <c r="AV156" s="14" t="s">
        <v>83</v>
      </c>
      <c r="AW156" s="14" t="s">
        <v>35</v>
      </c>
      <c r="AX156" s="14" t="s">
        <v>73</v>
      </c>
      <c r="AY156" s="214" t="s">
        <v>145</v>
      </c>
    </row>
    <row r="157" spans="1:65" s="15" customFormat="1">
      <c r="B157" s="215"/>
      <c r="C157" s="216"/>
      <c r="D157" s="187" t="s">
        <v>158</v>
      </c>
      <c r="E157" s="217" t="s">
        <v>19</v>
      </c>
      <c r="F157" s="218" t="s">
        <v>170</v>
      </c>
      <c r="G157" s="216"/>
      <c r="H157" s="219">
        <v>111.48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158</v>
      </c>
      <c r="AU157" s="225" t="s">
        <v>83</v>
      </c>
      <c r="AV157" s="15" t="s">
        <v>152</v>
      </c>
      <c r="AW157" s="15" t="s">
        <v>35</v>
      </c>
      <c r="AX157" s="15" t="s">
        <v>81</v>
      </c>
      <c r="AY157" s="225" t="s">
        <v>145</v>
      </c>
    </row>
    <row r="158" spans="1:65" s="2" customFormat="1" ht="24.2" customHeight="1">
      <c r="A158" s="35"/>
      <c r="B158" s="36"/>
      <c r="C158" s="174" t="s">
        <v>246</v>
      </c>
      <c r="D158" s="174" t="s">
        <v>147</v>
      </c>
      <c r="E158" s="175" t="s">
        <v>247</v>
      </c>
      <c r="F158" s="176" t="s">
        <v>248</v>
      </c>
      <c r="G158" s="177" t="s">
        <v>203</v>
      </c>
      <c r="H158" s="178">
        <v>57.923999999999999</v>
      </c>
      <c r="I158" s="179"/>
      <c r="J158" s="180">
        <f>ROUND(I158*H158,2)</f>
        <v>0</v>
      </c>
      <c r="K158" s="176" t="s">
        <v>151</v>
      </c>
      <c r="L158" s="40"/>
      <c r="M158" s="181" t="s">
        <v>19</v>
      </c>
      <c r="N158" s="182" t="s">
        <v>44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152</v>
      </c>
      <c r="AT158" s="185" t="s">
        <v>147</v>
      </c>
      <c r="AU158" s="185" t="s">
        <v>83</v>
      </c>
      <c r="AY158" s="18" t="s">
        <v>145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81</v>
      </c>
      <c r="BK158" s="186">
        <f>ROUND(I158*H158,2)</f>
        <v>0</v>
      </c>
      <c r="BL158" s="18" t="s">
        <v>152</v>
      </c>
      <c r="BM158" s="185" t="s">
        <v>249</v>
      </c>
    </row>
    <row r="159" spans="1:65" s="2" customFormat="1" ht="19.5">
      <c r="A159" s="35"/>
      <c r="B159" s="36"/>
      <c r="C159" s="37"/>
      <c r="D159" s="187" t="s">
        <v>154</v>
      </c>
      <c r="E159" s="37"/>
      <c r="F159" s="188" t="s">
        <v>250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154</v>
      </c>
      <c r="AU159" s="18" t="s">
        <v>83</v>
      </c>
    </row>
    <row r="160" spans="1:65" s="2" customFormat="1">
      <c r="A160" s="35"/>
      <c r="B160" s="36"/>
      <c r="C160" s="37"/>
      <c r="D160" s="192" t="s">
        <v>156</v>
      </c>
      <c r="E160" s="37"/>
      <c r="F160" s="193" t="s">
        <v>251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156</v>
      </c>
      <c r="AU160" s="18" t="s">
        <v>83</v>
      </c>
    </row>
    <row r="161" spans="1:65" s="13" customFormat="1" ht="22.5">
      <c r="B161" s="194"/>
      <c r="C161" s="195"/>
      <c r="D161" s="187" t="s">
        <v>158</v>
      </c>
      <c r="E161" s="196" t="s">
        <v>19</v>
      </c>
      <c r="F161" s="197" t="s">
        <v>252</v>
      </c>
      <c r="G161" s="195"/>
      <c r="H161" s="196" t="s">
        <v>19</v>
      </c>
      <c r="I161" s="198"/>
      <c r="J161" s="195"/>
      <c r="K161" s="195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158</v>
      </c>
      <c r="AU161" s="203" t="s">
        <v>83</v>
      </c>
      <c r="AV161" s="13" t="s">
        <v>81</v>
      </c>
      <c r="AW161" s="13" t="s">
        <v>35</v>
      </c>
      <c r="AX161" s="13" t="s">
        <v>73</v>
      </c>
      <c r="AY161" s="203" t="s">
        <v>145</v>
      </c>
    </row>
    <row r="162" spans="1:65" s="14" customFormat="1" ht="22.5">
      <c r="B162" s="204"/>
      <c r="C162" s="205"/>
      <c r="D162" s="187" t="s">
        <v>158</v>
      </c>
      <c r="E162" s="206" t="s">
        <v>19</v>
      </c>
      <c r="F162" s="207" t="s">
        <v>253</v>
      </c>
      <c r="G162" s="205"/>
      <c r="H162" s="208">
        <v>57.923999999999999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158</v>
      </c>
      <c r="AU162" s="214" t="s">
        <v>83</v>
      </c>
      <c r="AV162" s="14" t="s">
        <v>83</v>
      </c>
      <c r="AW162" s="14" t="s">
        <v>35</v>
      </c>
      <c r="AX162" s="14" t="s">
        <v>73</v>
      </c>
      <c r="AY162" s="214" t="s">
        <v>145</v>
      </c>
    </row>
    <row r="163" spans="1:65" s="15" customFormat="1">
      <c r="B163" s="215"/>
      <c r="C163" s="216"/>
      <c r="D163" s="187" t="s">
        <v>158</v>
      </c>
      <c r="E163" s="217" t="s">
        <v>19</v>
      </c>
      <c r="F163" s="218" t="s">
        <v>170</v>
      </c>
      <c r="G163" s="216"/>
      <c r="H163" s="219">
        <v>57.923999999999999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158</v>
      </c>
      <c r="AU163" s="225" t="s">
        <v>83</v>
      </c>
      <c r="AV163" s="15" t="s">
        <v>152</v>
      </c>
      <c r="AW163" s="15" t="s">
        <v>35</v>
      </c>
      <c r="AX163" s="15" t="s">
        <v>81</v>
      </c>
      <c r="AY163" s="225" t="s">
        <v>145</v>
      </c>
    </row>
    <row r="164" spans="1:65" s="2" customFormat="1" ht="16.5" customHeight="1">
      <c r="A164" s="35"/>
      <c r="B164" s="36"/>
      <c r="C164" s="226" t="s">
        <v>254</v>
      </c>
      <c r="D164" s="226" t="s">
        <v>188</v>
      </c>
      <c r="E164" s="227" t="s">
        <v>255</v>
      </c>
      <c r="F164" s="228" t="s">
        <v>256</v>
      </c>
      <c r="G164" s="229" t="s">
        <v>225</v>
      </c>
      <c r="H164" s="230">
        <v>104.26300000000001</v>
      </c>
      <c r="I164" s="231"/>
      <c r="J164" s="232">
        <f>ROUND(I164*H164,2)</f>
        <v>0</v>
      </c>
      <c r="K164" s="228" t="s">
        <v>151</v>
      </c>
      <c r="L164" s="233"/>
      <c r="M164" s="234" t="s">
        <v>19</v>
      </c>
      <c r="N164" s="235" t="s">
        <v>44</v>
      </c>
      <c r="O164" s="65"/>
      <c r="P164" s="183">
        <f>O164*H164</f>
        <v>0</v>
      </c>
      <c r="Q164" s="183">
        <v>1</v>
      </c>
      <c r="R164" s="183">
        <f>Q164*H164</f>
        <v>104.26300000000001</v>
      </c>
      <c r="S164" s="183">
        <v>0</v>
      </c>
      <c r="T164" s="18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5" t="s">
        <v>191</v>
      </c>
      <c r="AT164" s="185" t="s">
        <v>188</v>
      </c>
      <c r="AU164" s="185" t="s">
        <v>83</v>
      </c>
      <c r="AY164" s="18" t="s">
        <v>145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18" t="s">
        <v>81</v>
      </c>
      <c r="BK164" s="186">
        <f>ROUND(I164*H164,2)</f>
        <v>0</v>
      </c>
      <c r="BL164" s="18" t="s">
        <v>152</v>
      </c>
      <c r="BM164" s="185" t="s">
        <v>257</v>
      </c>
    </row>
    <row r="165" spans="1:65" s="2" customFormat="1">
      <c r="A165" s="35"/>
      <c r="B165" s="36"/>
      <c r="C165" s="37"/>
      <c r="D165" s="187" t="s">
        <v>154</v>
      </c>
      <c r="E165" s="37"/>
      <c r="F165" s="188" t="s">
        <v>256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154</v>
      </c>
      <c r="AU165" s="18" t="s">
        <v>83</v>
      </c>
    </row>
    <row r="166" spans="1:65" s="13" customFormat="1">
      <c r="B166" s="194"/>
      <c r="C166" s="195"/>
      <c r="D166" s="187" t="s">
        <v>158</v>
      </c>
      <c r="E166" s="196" t="s">
        <v>19</v>
      </c>
      <c r="F166" s="197" t="s">
        <v>258</v>
      </c>
      <c r="G166" s="195"/>
      <c r="H166" s="196" t="s">
        <v>19</v>
      </c>
      <c r="I166" s="198"/>
      <c r="J166" s="195"/>
      <c r="K166" s="195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158</v>
      </c>
      <c r="AU166" s="203" t="s">
        <v>83</v>
      </c>
      <c r="AV166" s="13" t="s">
        <v>81</v>
      </c>
      <c r="AW166" s="13" t="s">
        <v>35</v>
      </c>
      <c r="AX166" s="13" t="s">
        <v>73</v>
      </c>
      <c r="AY166" s="203" t="s">
        <v>145</v>
      </c>
    </row>
    <row r="167" spans="1:65" s="14" customFormat="1">
      <c r="B167" s="204"/>
      <c r="C167" s="205"/>
      <c r="D167" s="187" t="s">
        <v>158</v>
      </c>
      <c r="E167" s="206" t="s">
        <v>19</v>
      </c>
      <c r="F167" s="207" t="s">
        <v>259</v>
      </c>
      <c r="G167" s="205"/>
      <c r="H167" s="208">
        <v>104.26300000000001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158</v>
      </c>
      <c r="AU167" s="214" t="s">
        <v>83</v>
      </c>
      <c r="AV167" s="14" t="s">
        <v>83</v>
      </c>
      <c r="AW167" s="14" t="s">
        <v>35</v>
      </c>
      <c r="AX167" s="14" t="s">
        <v>73</v>
      </c>
      <c r="AY167" s="214" t="s">
        <v>145</v>
      </c>
    </row>
    <row r="168" spans="1:65" s="15" customFormat="1">
      <c r="B168" s="215"/>
      <c r="C168" s="216"/>
      <c r="D168" s="187" t="s">
        <v>158</v>
      </c>
      <c r="E168" s="217" t="s">
        <v>19</v>
      </c>
      <c r="F168" s="218" t="s">
        <v>170</v>
      </c>
      <c r="G168" s="216"/>
      <c r="H168" s="219">
        <v>104.26300000000001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158</v>
      </c>
      <c r="AU168" s="225" t="s">
        <v>83</v>
      </c>
      <c r="AV168" s="15" t="s">
        <v>152</v>
      </c>
      <c r="AW168" s="15" t="s">
        <v>35</v>
      </c>
      <c r="AX168" s="15" t="s">
        <v>81</v>
      </c>
      <c r="AY168" s="225" t="s">
        <v>145</v>
      </c>
    </row>
    <row r="169" spans="1:65" s="2" customFormat="1" ht="24.2" customHeight="1">
      <c r="A169" s="35"/>
      <c r="B169" s="36"/>
      <c r="C169" s="174" t="s">
        <v>8</v>
      </c>
      <c r="D169" s="174" t="s">
        <v>147</v>
      </c>
      <c r="E169" s="175" t="s">
        <v>260</v>
      </c>
      <c r="F169" s="176" t="s">
        <v>261</v>
      </c>
      <c r="G169" s="177" t="s">
        <v>150</v>
      </c>
      <c r="H169" s="178">
        <v>45.24</v>
      </c>
      <c r="I169" s="179"/>
      <c r="J169" s="180">
        <f>ROUND(I169*H169,2)</f>
        <v>0</v>
      </c>
      <c r="K169" s="176" t="s">
        <v>151</v>
      </c>
      <c r="L169" s="40"/>
      <c r="M169" s="181" t="s">
        <v>19</v>
      </c>
      <c r="N169" s="182" t="s">
        <v>44</v>
      </c>
      <c r="O169" s="65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85" t="s">
        <v>152</v>
      </c>
      <c r="AT169" s="185" t="s">
        <v>147</v>
      </c>
      <c r="AU169" s="185" t="s">
        <v>83</v>
      </c>
      <c r="AY169" s="18" t="s">
        <v>145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18" t="s">
        <v>81</v>
      </c>
      <c r="BK169" s="186">
        <f>ROUND(I169*H169,2)</f>
        <v>0</v>
      </c>
      <c r="BL169" s="18" t="s">
        <v>152</v>
      </c>
      <c r="BM169" s="185" t="s">
        <v>262</v>
      </c>
    </row>
    <row r="170" spans="1:65" s="2" customFormat="1" ht="19.5">
      <c r="A170" s="35"/>
      <c r="B170" s="36"/>
      <c r="C170" s="37"/>
      <c r="D170" s="187" t="s">
        <v>154</v>
      </c>
      <c r="E170" s="37"/>
      <c r="F170" s="188" t="s">
        <v>263</v>
      </c>
      <c r="G170" s="37"/>
      <c r="H170" s="37"/>
      <c r="I170" s="189"/>
      <c r="J170" s="37"/>
      <c r="K170" s="37"/>
      <c r="L170" s="40"/>
      <c r="M170" s="190"/>
      <c r="N170" s="191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154</v>
      </c>
      <c r="AU170" s="18" t="s">
        <v>83</v>
      </c>
    </row>
    <row r="171" spans="1:65" s="2" customFormat="1">
      <c r="A171" s="35"/>
      <c r="B171" s="36"/>
      <c r="C171" s="37"/>
      <c r="D171" s="192" t="s">
        <v>156</v>
      </c>
      <c r="E171" s="37"/>
      <c r="F171" s="193" t="s">
        <v>264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156</v>
      </c>
      <c r="AU171" s="18" t="s">
        <v>83</v>
      </c>
    </row>
    <row r="172" spans="1:65" s="14" customFormat="1">
      <c r="B172" s="204"/>
      <c r="C172" s="205"/>
      <c r="D172" s="187" t="s">
        <v>158</v>
      </c>
      <c r="E172" s="206" t="s">
        <v>19</v>
      </c>
      <c r="F172" s="207" t="s">
        <v>265</v>
      </c>
      <c r="G172" s="205"/>
      <c r="H172" s="208">
        <v>45.24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158</v>
      </c>
      <c r="AU172" s="214" t="s">
        <v>83</v>
      </c>
      <c r="AV172" s="14" t="s">
        <v>83</v>
      </c>
      <c r="AW172" s="14" t="s">
        <v>35</v>
      </c>
      <c r="AX172" s="14" t="s">
        <v>73</v>
      </c>
      <c r="AY172" s="214" t="s">
        <v>145</v>
      </c>
    </row>
    <row r="173" spans="1:65" s="15" customFormat="1">
      <c r="B173" s="215"/>
      <c r="C173" s="216"/>
      <c r="D173" s="187" t="s">
        <v>158</v>
      </c>
      <c r="E173" s="217" t="s">
        <v>19</v>
      </c>
      <c r="F173" s="218" t="s">
        <v>170</v>
      </c>
      <c r="G173" s="216"/>
      <c r="H173" s="219">
        <v>45.24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158</v>
      </c>
      <c r="AU173" s="225" t="s">
        <v>83</v>
      </c>
      <c r="AV173" s="15" t="s">
        <v>152</v>
      </c>
      <c r="AW173" s="15" t="s">
        <v>35</v>
      </c>
      <c r="AX173" s="15" t="s">
        <v>81</v>
      </c>
      <c r="AY173" s="225" t="s">
        <v>145</v>
      </c>
    </row>
    <row r="174" spans="1:65" s="2" customFormat="1" ht="24.2" customHeight="1">
      <c r="A174" s="35"/>
      <c r="B174" s="36"/>
      <c r="C174" s="174" t="s">
        <v>266</v>
      </c>
      <c r="D174" s="174" t="s">
        <v>147</v>
      </c>
      <c r="E174" s="175" t="s">
        <v>267</v>
      </c>
      <c r="F174" s="176" t="s">
        <v>268</v>
      </c>
      <c r="G174" s="177" t="s">
        <v>150</v>
      </c>
      <c r="H174" s="178">
        <v>43.5</v>
      </c>
      <c r="I174" s="179"/>
      <c r="J174" s="180">
        <f>ROUND(I174*H174,2)</f>
        <v>0</v>
      </c>
      <c r="K174" s="176" t="s">
        <v>151</v>
      </c>
      <c r="L174" s="40"/>
      <c r="M174" s="181" t="s">
        <v>19</v>
      </c>
      <c r="N174" s="182" t="s">
        <v>44</v>
      </c>
      <c r="O174" s="65"/>
      <c r="P174" s="183">
        <f>O174*H174</f>
        <v>0</v>
      </c>
      <c r="Q174" s="183">
        <v>0</v>
      </c>
      <c r="R174" s="183">
        <f>Q174*H174</f>
        <v>0</v>
      </c>
      <c r="S174" s="183">
        <v>0</v>
      </c>
      <c r="T174" s="18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85" t="s">
        <v>152</v>
      </c>
      <c r="AT174" s="185" t="s">
        <v>147</v>
      </c>
      <c r="AU174" s="185" t="s">
        <v>83</v>
      </c>
      <c r="AY174" s="18" t="s">
        <v>145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18" t="s">
        <v>81</v>
      </c>
      <c r="BK174" s="186">
        <f>ROUND(I174*H174,2)</f>
        <v>0</v>
      </c>
      <c r="BL174" s="18" t="s">
        <v>152</v>
      </c>
      <c r="BM174" s="185" t="s">
        <v>269</v>
      </c>
    </row>
    <row r="175" spans="1:65" s="2" customFormat="1" ht="19.5">
      <c r="A175" s="35"/>
      <c r="B175" s="36"/>
      <c r="C175" s="37"/>
      <c r="D175" s="187" t="s">
        <v>154</v>
      </c>
      <c r="E175" s="37"/>
      <c r="F175" s="188" t="s">
        <v>270</v>
      </c>
      <c r="G175" s="37"/>
      <c r="H175" s="37"/>
      <c r="I175" s="189"/>
      <c r="J175" s="37"/>
      <c r="K175" s="37"/>
      <c r="L175" s="40"/>
      <c r="M175" s="190"/>
      <c r="N175" s="191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154</v>
      </c>
      <c r="AU175" s="18" t="s">
        <v>83</v>
      </c>
    </row>
    <row r="176" spans="1:65" s="2" customFormat="1">
      <c r="A176" s="35"/>
      <c r="B176" s="36"/>
      <c r="C176" s="37"/>
      <c r="D176" s="192" t="s">
        <v>156</v>
      </c>
      <c r="E176" s="37"/>
      <c r="F176" s="193" t="s">
        <v>271</v>
      </c>
      <c r="G176" s="37"/>
      <c r="H176" s="37"/>
      <c r="I176" s="189"/>
      <c r="J176" s="37"/>
      <c r="K176" s="37"/>
      <c r="L176" s="40"/>
      <c r="M176" s="190"/>
      <c r="N176" s="191"/>
      <c r="O176" s="65"/>
      <c r="P176" s="65"/>
      <c r="Q176" s="65"/>
      <c r="R176" s="65"/>
      <c r="S176" s="65"/>
      <c r="T176" s="66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156</v>
      </c>
      <c r="AU176" s="18" t="s">
        <v>83</v>
      </c>
    </row>
    <row r="177" spans="1:65" s="13" customFormat="1">
      <c r="B177" s="194"/>
      <c r="C177" s="195"/>
      <c r="D177" s="187" t="s">
        <v>158</v>
      </c>
      <c r="E177" s="196" t="s">
        <v>19</v>
      </c>
      <c r="F177" s="197" t="s">
        <v>272</v>
      </c>
      <c r="G177" s="195"/>
      <c r="H177" s="196" t="s">
        <v>19</v>
      </c>
      <c r="I177" s="198"/>
      <c r="J177" s="195"/>
      <c r="K177" s="195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158</v>
      </c>
      <c r="AU177" s="203" t="s">
        <v>83</v>
      </c>
      <c r="AV177" s="13" t="s">
        <v>81</v>
      </c>
      <c r="AW177" s="13" t="s">
        <v>35</v>
      </c>
      <c r="AX177" s="13" t="s">
        <v>73</v>
      </c>
      <c r="AY177" s="203" t="s">
        <v>145</v>
      </c>
    </row>
    <row r="178" spans="1:65" s="14" customFormat="1">
      <c r="B178" s="204"/>
      <c r="C178" s="205"/>
      <c r="D178" s="187" t="s">
        <v>158</v>
      </c>
      <c r="E178" s="206" t="s">
        <v>19</v>
      </c>
      <c r="F178" s="207" t="s">
        <v>273</v>
      </c>
      <c r="G178" s="205"/>
      <c r="H178" s="208">
        <v>43.5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158</v>
      </c>
      <c r="AU178" s="214" t="s">
        <v>83</v>
      </c>
      <c r="AV178" s="14" t="s">
        <v>83</v>
      </c>
      <c r="AW178" s="14" t="s">
        <v>35</v>
      </c>
      <c r="AX178" s="14" t="s">
        <v>81</v>
      </c>
      <c r="AY178" s="214" t="s">
        <v>145</v>
      </c>
    </row>
    <row r="179" spans="1:65" s="2" customFormat="1" ht="16.5" customHeight="1">
      <c r="A179" s="35"/>
      <c r="B179" s="36"/>
      <c r="C179" s="226" t="s">
        <v>274</v>
      </c>
      <c r="D179" s="226" t="s">
        <v>188</v>
      </c>
      <c r="E179" s="227" t="s">
        <v>275</v>
      </c>
      <c r="F179" s="228" t="s">
        <v>276</v>
      </c>
      <c r="G179" s="229" t="s">
        <v>277</v>
      </c>
      <c r="H179" s="230">
        <v>0.65300000000000002</v>
      </c>
      <c r="I179" s="231"/>
      <c r="J179" s="232">
        <f>ROUND(I179*H179,2)</f>
        <v>0</v>
      </c>
      <c r="K179" s="228" t="s">
        <v>151</v>
      </c>
      <c r="L179" s="233"/>
      <c r="M179" s="234" t="s">
        <v>19</v>
      </c>
      <c r="N179" s="235" t="s">
        <v>44</v>
      </c>
      <c r="O179" s="65"/>
      <c r="P179" s="183">
        <f>O179*H179</f>
        <v>0</v>
      </c>
      <c r="Q179" s="183">
        <v>1E-3</v>
      </c>
      <c r="R179" s="183">
        <f>Q179*H179</f>
        <v>6.5300000000000004E-4</v>
      </c>
      <c r="S179" s="183">
        <v>0</v>
      </c>
      <c r="T179" s="18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85" t="s">
        <v>191</v>
      </c>
      <c r="AT179" s="185" t="s">
        <v>188</v>
      </c>
      <c r="AU179" s="185" t="s">
        <v>83</v>
      </c>
      <c r="AY179" s="18" t="s">
        <v>145</v>
      </c>
      <c r="BE179" s="186">
        <f>IF(N179="základní",J179,0)</f>
        <v>0</v>
      </c>
      <c r="BF179" s="186">
        <f>IF(N179="snížená",J179,0)</f>
        <v>0</v>
      </c>
      <c r="BG179" s="186">
        <f>IF(N179="zákl. přenesená",J179,0)</f>
        <v>0</v>
      </c>
      <c r="BH179" s="186">
        <f>IF(N179="sníž. přenesená",J179,0)</f>
        <v>0</v>
      </c>
      <c r="BI179" s="186">
        <f>IF(N179="nulová",J179,0)</f>
        <v>0</v>
      </c>
      <c r="BJ179" s="18" t="s">
        <v>81</v>
      </c>
      <c r="BK179" s="186">
        <f>ROUND(I179*H179,2)</f>
        <v>0</v>
      </c>
      <c r="BL179" s="18" t="s">
        <v>152</v>
      </c>
      <c r="BM179" s="185" t="s">
        <v>278</v>
      </c>
    </row>
    <row r="180" spans="1:65" s="2" customFormat="1">
      <c r="A180" s="35"/>
      <c r="B180" s="36"/>
      <c r="C180" s="37"/>
      <c r="D180" s="187" t="s">
        <v>154</v>
      </c>
      <c r="E180" s="37"/>
      <c r="F180" s="188" t="s">
        <v>276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154</v>
      </c>
      <c r="AU180" s="18" t="s">
        <v>83</v>
      </c>
    </row>
    <row r="181" spans="1:65" s="14" customFormat="1">
      <c r="B181" s="204"/>
      <c r="C181" s="205"/>
      <c r="D181" s="187" t="s">
        <v>158</v>
      </c>
      <c r="E181" s="206" t="s">
        <v>19</v>
      </c>
      <c r="F181" s="207" t="s">
        <v>279</v>
      </c>
      <c r="G181" s="205"/>
      <c r="H181" s="208">
        <v>0.65300000000000002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158</v>
      </c>
      <c r="AU181" s="214" t="s">
        <v>83</v>
      </c>
      <c r="AV181" s="14" t="s">
        <v>83</v>
      </c>
      <c r="AW181" s="14" t="s">
        <v>35</v>
      </c>
      <c r="AX181" s="14" t="s">
        <v>81</v>
      </c>
      <c r="AY181" s="214" t="s">
        <v>145</v>
      </c>
    </row>
    <row r="182" spans="1:65" s="2" customFormat="1" ht="24.2" customHeight="1">
      <c r="A182" s="35"/>
      <c r="B182" s="36"/>
      <c r="C182" s="174" t="s">
        <v>280</v>
      </c>
      <c r="D182" s="174" t="s">
        <v>147</v>
      </c>
      <c r="E182" s="175" t="s">
        <v>281</v>
      </c>
      <c r="F182" s="176" t="s">
        <v>282</v>
      </c>
      <c r="G182" s="177" t="s">
        <v>150</v>
      </c>
      <c r="H182" s="178">
        <v>30.503</v>
      </c>
      <c r="I182" s="179"/>
      <c r="J182" s="180">
        <f>ROUND(I182*H182,2)</f>
        <v>0</v>
      </c>
      <c r="K182" s="176" t="s">
        <v>151</v>
      </c>
      <c r="L182" s="40"/>
      <c r="M182" s="181" t="s">
        <v>19</v>
      </c>
      <c r="N182" s="182" t="s">
        <v>44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152</v>
      </c>
      <c r="AT182" s="185" t="s">
        <v>147</v>
      </c>
      <c r="AU182" s="185" t="s">
        <v>83</v>
      </c>
      <c r="AY182" s="18" t="s">
        <v>145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81</v>
      </c>
      <c r="BK182" s="186">
        <f>ROUND(I182*H182,2)</f>
        <v>0</v>
      </c>
      <c r="BL182" s="18" t="s">
        <v>152</v>
      </c>
      <c r="BM182" s="185" t="s">
        <v>283</v>
      </c>
    </row>
    <row r="183" spans="1:65" s="2" customFormat="1" ht="19.5">
      <c r="A183" s="35"/>
      <c r="B183" s="36"/>
      <c r="C183" s="37"/>
      <c r="D183" s="187" t="s">
        <v>154</v>
      </c>
      <c r="E183" s="37"/>
      <c r="F183" s="188" t="s">
        <v>284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154</v>
      </c>
      <c r="AU183" s="18" t="s">
        <v>83</v>
      </c>
    </row>
    <row r="184" spans="1:65" s="2" customFormat="1">
      <c r="A184" s="35"/>
      <c r="B184" s="36"/>
      <c r="C184" s="37"/>
      <c r="D184" s="192" t="s">
        <v>156</v>
      </c>
      <c r="E184" s="37"/>
      <c r="F184" s="193" t="s">
        <v>285</v>
      </c>
      <c r="G184" s="37"/>
      <c r="H184" s="37"/>
      <c r="I184" s="189"/>
      <c r="J184" s="37"/>
      <c r="K184" s="37"/>
      <c r="L184" s="40"/>
      <c r="M184" s="190"/>
      <c r="N184" s="191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156</v>
      </c>
      <c r="AU184" s="18" t="s">
        <v>83</v>
      </c>
    </row>
    <row r="185" spans="1:65" s="13" customFormat="1">
      <c r="B185" s="194"/>
      <c r="C185" s="195"/>
      <c r="D185" s="187" t="s">
        <v>158</v>
      </c>
      <c r="E185" s="196" t="s">
        <v>19</v>
      </c>
      <c r="F185" s="197" t="s">
        <v>286</v>
      </c>
      <c r="G185" s="195"/>
      <c r="H185" s="196" t="s">
        <v>19</v>
      </c>
      <c r="I185" s="198"/>
      <c r="J185" s="195"/>
      <c r="K185" s="195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158</v>
      </c>
      <c r="AU185" s="203" t="s">
        <v>83</v>
      </c>
      <c r="AV185" s="13" t="s">
        <v>81</v>
      </c>
      <c r="AW185" s="13" t="s">
        <v>35</v>
      </c>
      <c r="AX185" s="13" t="s">
        <v>73</v>
      </c>
      <c r="AY185" s="203" t="s">
        <v>145</v>
      </c>
    </row>
    <row r="186" spans="1:65" s="14" customFormat="1" ht="22.5">
      <c r="B186" s="204"/>
      <c r="C186" s="205"/>
      <c r="D186" s="187" t="s">
        <v>158</v>
      </c>
      <c r="E186" s="206" t="s">
        <v>19</v>
      </c>
      <c r="F186" s="207" t="s">
        <v>287</v>
      </c>
      <c r="G186" s="205"/>
      <c r="H186" s="208">
        <v>30.503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158</v>
      </c>
      <c r="AU186" s="214" t="s">
        <v>83</v>
      </c>
      <c r="AV186" s="14" t="s">
        <v>83</v>
      </c>
      <c r="AW186" s="14" t="s">
        <v>35</v>
      </c>
      <c r="AX186" s="14" t="s">
        <v>73</v>
      </c>
      <c r="AY186" s="214" t="s">
        <v>145</v>
      </c>
    </row>
    <row r="187" spans="1:65" s="15" customFormat="1">
      <c r="B187" s="215"/>
      <c r="C187" s="216"/>
      <c r="D187" s="187" t="s">
        <v>158</v>
      </c>
      <c r="E187" s="217" t="s">
        <v>19</v>
      </c>
      <c r="F187" s="218" t="s">
        <v>170</v>
      </c>
      <c r="G187" s="216"/>
      <c r="H187" s="219">
        <v>30.503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158</v>
      </c>
      <c r="AU187" s="225" t="s">
        <v>83</v>
      </c>
      <c r="AV187" s="15" t="s">
        <v>152</v>
      </c>
      <c r="AW187" s="15" t="s">
        <v>35</v>
      </c>
      <c r="AX187" s="15" t="s">
        <v>81</v>
      </c>
      <c r="AY187" s="225" t="s">
        <v>145</v>
      </c>
    </row>
    <row r="188" spans="1:65" s="2" customFormat="1" ht="16.5" customHeight="1">
      <c r="A188" s="35"/>
      <c r="B188" s="36"/>
      <c r="C188" s="174" t="s">
        <v>288</v>
      </c>
      <c r="D188" s="174" t="s">
        <v>147</v>
      </c>
      <c r="E188" s="175" t="s">
        <v>289</v>
      </c>
      <c r="F188" s="176" t="s">
        <v>290</v>
      </c>
      <c r="G188" s="177" t="s">
        <v>150</v>
      </c>
      <c r="H188" s="178">
        <v>43.5</v>
      </c>
      <c r="I188" s="179"/>
      <c r="J188" s="180">
        <f>ROUND(I188*H188,2)</f>
        <v>0</v>
      </c>
      <c r="K188" s="176" t="s">
        <v>151</v>
      </c>
      <c r="L188" s="40"/>
      <c r="M188" s="181" t="s">
        <v>19</v>
      </c>
      <c r="N188" s="182" t="s">
        <v>44</v>
      </c>
      <c r="O188" s="65"/>
      <c r="P188" s="183">
        <f>O188*H188</f>
        <v>0</v>
      </c>
      <c r="Q188" s="183">
        <v>0</v>
      </c>
      <c r="R188" s="183">
        <f>Q188*H188</f>
        <v>0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152</v>
      </c>
      <c r="AT188" s="185" t="s">
        <v>147</v>
      </c>
      <c r="AU188" s="185" t="s">
        <v>83</v>
      </c>
      <c r="AY188" s="18" t="s">
        <v>145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81</v>
      </c>
      <c r="BK188" s="186">
        <f>ROUND(I188*H188,2)</f>
        <v>0</v>
      </c>
      <c r="BL188" s="18" t="s">
        <v>152</v>
      </c>
      <c r="BM188" s="185" t="s">
        <v>291</v>
      </c>
    </row>
    <row r="189" spans="1:65" s="2" customFormat="1" ht="29.25">
      <c r="A189" s="35"/>
      <c r="B189" s="36"/>
      <c r="C189" s="37"/>
      <c r="D189" s="187" t="s">
        <v>154</v>
      </c>
      <c r="E189" s="37"/>
      <c r="F189" s="188" t="s">
        <v>292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154</v>
      </c>
      <c r="AU189" s="18" t="s">
        <v>83</v>
      </c>
    </row>
    <row r="190" spans="1:65" s="2" customFormat="1">
      <c r="A190" s="35"/>
      <c r="B190" s="36"/>
      <c r="C190" s="37"/>
      <c r="D190" s="192" t="s">
        <v>156</v>
      </c>
      <c r="E190" s="37"/>
      <c r="F190" s="193" t="s">
        <v>293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156</v>
      </c>
      <c r="AU190" s="18" t="s">
        <v>83</v>
      </c>
    </row>
    <row r="191" spans="1:65" s="13" customFormat="1" ht="22.5">
      <c r="B191" s="194"/>
      <c r="C191" s="195"/>
      <c r="D191" s="187" t="s">
        <v>158</v>
      </c>
      <c r="E191" s="196" t="s">
        <v>19</v>
      </c>
      <c r="F191" s="197" t="s">
        <v>294</v>
      </c>
      <c r="G191" s="195"/>
      <c r="H191" s="196" t="s">
        <v>19</v>
      </c>
      <c r="I191" s="198"/>
      <c r="J191" s="195"/>
      <c r="K191" s="195"/>
      <c r="L191" s="199"/>
      <c r="M191" s="200"/>
      <c r="N191" s="201"/>
      <c r="O191" s="201"/>
      <c r="P191" s="201"/>
      <c r="Q191" s="201"/>
      <c r="R191" s="201"/>
      <c r="S191" s="201"/>
      <c r="T191" s="202"/>
      <c r="AT191" s="203" t="s">
        <v>158</v>
      </c>
      <c r="AU191" s="203" t="s">
        <v>83</v>
      </c>
      <c r="AV191" s="13" t="s">
        <v>81</v>
      </c>
      <c r="AW191" s="13" t="s">
        <v>35</v>
      </c>
      <c r="AX191" s="13" t="s">
        <v>73</v>
      </c>
      <c r="AY191" s="203" t="s">
        <v>145</v>
      </c>
    </row>
    <row r="192" spans="1:65" s="14" customFormat="1">
      <c r="B192" s="204"/>
      <c r="C192" s="205"/>
      <c r="D192" s="187" t="s">
        <v>158</v>
      </c>
      <c r="E192" s="206" t="s">
        <v>19</v>
      </c>
      <c r="F192" s="207" t="s">
        <v>273</v>
      </c>
      <c r="G192" s="205"/>
      <c r="H192" s="208">
        <v>43.5</v>
      </c>
      <c r="I192" s="209"/>
      <c r="J192" s="205"/>
      <c r="K192" s="205"/>
      <c r="L192" s="210"/>
      <c r="M192" s="211"/>
      <c r="N192" s="212"/>
      <c r="O192" s="212"/>
      <c r="P192" s="212"/>
      <c r="Q192" s="212"/>
      <c r="R192" s="212"/>
      <c r="S192" s="212"/>
      <c r="T192" s="213"/>
      <c r="AT192" s="214" t="s">
        <v>158</v>
      </c>
      <c r="AU192" s="214" t="s">
        <v>83</v>
      </c>
      <c r="AV192" s="14" t="s">
        <v>83</v>
      </c>
      <c r="AW192" s="14" t="s">
        <v>35</v>
      </c>
      <c r="AX192" s="14" t="s">
        <v>73</v>
      </c>
      <c r="AY192" s="214" t="s">
        <v>145</v>
      </c>
    </row>
    <row r="193" spans="1:65" s="15" customFormat="1">
      <c r="B193" s="215"/>
      <c r="C193" s="216"/>
      <c r="D193" s="187" t="s">
        <v>158</v>
      </c>
      <c r="E193" s="217" t="s">
        <v>19</v>
      </c>
      <c r="F193" s="218" t="s">
        <v>170</v>
      </c>
      <c r="G193" s="216"/>
      <c r="H193" s="219">
        <v>43.5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158</v>
      </c>
      <c r="AU193" s="225" t="s">
        <v>83</v>
      </c>
      <c r="AV193" s="15" t="s">
        <v>152</v>
      </c>
      <c r="AW193" s="15" t="s">
        <v>35</v>
      </c>
      <c r="AX193" s="15" t="s">
        <v>81</v>
      </c>
      <c r="AY193" s="225" t="s">
        <v>145</v>
      </c>
    </row>
    <row r="194" spans="1:65" s="12" customFormat="1" ht="22.9" customHeight="1">
      <c r="B194" s="158"/>
      <c r="C194" s="159"/>
      <c r="D194" s="160" t="s">
        <v>72</v>
      </c>
      <c r="E194" s="172" t="s">
        <v>83</v>
      </c>
      <c r="F194" s="172" t="s">
        <v>295</v>
      </c>
      <c r="G194" s="159"/>
      <c r="H194" s="159"/>
      <c r="I194" s="162"/>
      <c r="J194" s="173">
        <f>BK194</f>
        <v>0</v>
      </c>
      <c r="K194" s="159"/>
      <c r="L194" s="164"/>
      <c r="M194" s="165"/>
      <c r="N194" s="166"/>
      <c r="O194" s="166"/>
      <c r="P194" s="167">
        <f>SUM(P195:P277)</f>
        <v>0</v>
      </c>
      <c r="Q194" s="166"/>
      <c r="R194" s="167">
        <f>SUM(R195:R277)</f>
        <v>44.897606299999993</v>
      </c>
      <c r="S194" s="166"/>
      <c r="T194" s="168">
        <f>SUM(T195:T277)</f>
        <v>0</v>
      </c>
      <c r="AR194" s="169" t="s">
        <v>81</v>
      </c>
      <c r="AT194" s="170" t="s">
        <v>72</v>
      </c>
      <c r="AU194" s="170" t="s">
        <v>81</v>
      </c>
      <c r="AY194" s="169" t="s">
        <v>145</v>
      </c>
      <c r="BK194" s="171">
        <f>SUM(BK195:BK277)</f>
        <v>0</v>
      </c>
    </row>
    <row r="195" spans="1:65" s="2" customFormat="1" ht="24.2" customHeight="1">
      <c r="A195" s="35"/>
      <c r="B195" s="36"/>
      <c r="C195" s="174" t="s">
        <v>296</v>
      </c>
      <c r="D195" s="174" t="s">
        <v>147</v>
      </c>
      <c r="E195" s="175" t="s">
        <v>297</v>
      </c>
      <c r="F195" s="176" t="s">
        <v>298</v>
      </c>
      <c r="G195" s="177" t="s">
        <v>203</v>
      </c>
      <c r="H195" s="178">
        <v>9.6</v>
      </c>
      <c r="I195" s="179"/>
      <c r="J195" s="180">
        <f>ROUND(I195*H195,2)</f>
        <v>0</v>
      </c>
      <c r="K195" s="176" t="s">
        <v>151</v>
      </c>
      <c r="L195" s="40"/>
      <c r="M195" s="181" t="s">
        <v>19</v>
      </c>
      <c r="N195" s="182" t="s">
        <v>44</v>
      </c>
      <c r="O195" s="65"/>
      <c r="P195" s="183">
        <f>O195*H195</f>
        <v>0</v>
      </c>
      <c r="Q195" s="183">
        <v>2.16</v>
      </c>
      <c r="R195" s="183">
        <f>Q195*H195</f>
        <v>20.736000000000001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152</v>
      </c>
      <c r="AT195" s="185" t="s">
        <v>147</v>
      </c>
      <c r="AU195" s="185" t="s">
        <v>83</v>
      </c>
      <c r="AY195" s="18" t="s">
        <v>145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81</v>
      </c>
      <c r="BK195" s="186">
        <f>ROUND(I195*H195,2)</f>
        <v>0</v>
      </c>
      <c r="BL195" s="18" t="s">
        <v>152</v>
      </c>
      <c r="BM195" s="185" t="s">
        <v>299</v>
      </c>
    </row>
    <row r="196" spans="1:65" s="2" customFormat="1" ht="19.5">
      <c r="A196" s="35"/>
      <c r="B196" s="36"/>
      <c r="C196" s="37"/>
      <c r="D196" s="187" t="s">
        <v>154</v>
      </c>
      <c r="E196" s="37"/>
      <c r="F196" s="188" t="s">
        <v>300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154</v>
      </c>
      <c r="AU196" s="18" t="s">
        <v>83</v>
      </c>
    </row>
    <row r="197" spans="1:65" s="2" customFormat="1">
      <c r="A197" s="35"/>
      <c r="B197" s="36"/>
      <c r="C197" s="37"/>
      <c r="D197" s="192" t="s">
        <v>156</v>
      </c>
      <c r="E197" s="37"/>
      <c r="F197" s="193" t="s">
        <v>301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156</v>
      </c>
      <c r="AU197" s="18" t="s">
        <v>83</v>
      </c>
    </row>
    <row r="198" spans="1:65" s="13" customFormat="1" ht="22.5">
      <c r="B198" s="194"/>
      <c r="C198" s="195"/>
      <c r="D198" s="187" t="s">
        <v>158</v>
      </c>
      <c r="E198" s="196" t="s">
        <v>19</v>
      </c>
      <c r="F198" s="197" t="s">
        <v>302</v>
      </c>
      <c r="G198" s="195"/>
      <c r="H198" s="196" t="s">
        <v>19</v>
      </c>
      <c r="I198" s="198"/>
      <c r="J198" s="195"/>
      <c r="K198" s="195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158</v>
      </c>
      <c r="AU198" s="203" t="s">
        <v>83</v>
      </c>
      <c r="AV198" s="13" t="s">
        <v>81</v>
      </c>
      <c r="AW198" s="13" t="s">
        <v>35</v>
      </c>
      <c r="AX198" s="13" t="s">
        <v>73</v>
      </c>
      <c r="AY198" s="203" t="s">
        <v>145</v>
      </c>
    </row>
    <row r="199" spans="1:65" s="14" customFormat="1">
      <c r="B199" s="204"/>
      <c r="C199" s="205"/>
      <c r="D199" s="187" t="s">
        <v>158</v>
      </c>
      <c r="E199" s="206" t="s">
        <v>19</v>
      </c>
      <c r="F199" s="207" t="s">
        <v>303</v>
      </c>
      <c r="G199" s="205"/>
      <c r="H199" s="208">
        <v>9.6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158</v>
      </c>
      <c r="AU199" s="214" t="s">
        <v>83</v>
      </c>
      <c r="AV199" s="14" t="s">
        <v>83</v>
      </c>
      <c r="AW199" s="14" t="s">
        <v>35</v>
      </c>
      <c r="AX199" s="14" t="s">
        <v>73</v>
      </c>
      <c r="AY199" s="214" t="s">
        <v>145</v>
      </c>
    </row>
    <row r="200" spans="1:65" s="15" customFormat="1">
      <c r="B200" s="215"/>
      <c r="C200" s="216"/>
      <c r="D200" s="187" t="s">
        <v>158</v>
      </c>
      <c r="E200" s="217" t="s">
        <v>19</v>
      </c>
      <c r="F200" s="218" t="s">
        <v>170</v>
      </c>
      <c r="G200" s="216"/>
      <c r="H200" s="219">
        <v>9.6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158</v>
      </c>
      <c r="AU200" s="225" t="s">
        <v>83</v>
      </c>
      <c r="AV200" s="15" t="s">
        <v>152</v>
      </c>
      <c r="AW200" s="15" t="s">
        <v>35</v>
      </c>
      <c r="AX200" s="15" t="s">
        <v>81</v>
      </c>
      <c r="AY200" s="225" t="s">
        <v>145</v>
      </c>
    </row>
    <row r="201" spans="1:65" s="2" customFormat="1" ht="21.75" customHeight="1">
      <c r="A201" s="35"/>
      <c r="B201" s="36"/>
      <c r="C201" s="174" t="s">
        <v>7</v>
      </c>
      <c r="D201" s="174" t="s">
        <v>147</v>
      </c>
      <c r="E201" s="175" t="s">
        <v>304</v>
      </c>
      <c r="F201" s="176" t="s">
        <v>305</v>
      </c>
      <c r="G201" s="177" t="s">
        <v>203</v>
      </c>
      <c r="H201" s="178">
        <v>4.3849999999999998</v>
      </c>
      <c r="I201" s="179"/>
      <c r="J201" s="180">
        <f>ROUND(I201*H201,2)</f>
        <v>0</v>
      </c>
      <c r="K201" s="176" t="s">
        <v>151</v>
      </c>
      <c r="L201" s="40"/>
      <c r="M201" s="181" t="s">
        <v>19</v>
      </c>
      <c r="N201" s="182" t="s">
        <v>44</v>
      </c>
      <c r="O201" s="65"/>
      <c r="P201" s="183">
        <f>O201*H201</f>
        <v>0</v>
      </c>
      <c r="Q201" s="183">
        <v>2.5505399999999998</v>
      </c>
      <c r="R201" s="183">
        <f>Q201*H201</f>
        <v>11.184117899999999</v>
      </c>
      <c r="S201" s="183">
        <v>0</v>
      </c>
      <c r="T201" s="18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152</v>
      </c>
      <c r="AT201" s="185" t="s">
        <v>147</v>
      </c>
      <c r="AU201" s="185" t="s">
        <v>83</v>
      </c>
      <c r="AY201" s="18" t="s">
        <v>145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81</v>
      </c>
      <c r="BK201" s="186">
        <f>ROUND(I201*H201,2)</f>
        <v>0</v>
      </c>
      <c r="BL201" s="18" t="s">
        <v>152</v>
      </c>
      <c r="BM201" s="185" t="s">
        <v>306</v>
      </c>
    </row>
    <row r="202" spans="1:65" s="2" customFormat="1" ht="19.5">
      <c r="A202" s="35"/>
      <c r="B202" s="36"/>
      <c r="C202" s="37"/>
      <c r="D202" s="187" t="s">
        <v>154</v>
      </c>
      <c r="E202" s="37"/>
      <c r="F202" s="188" t="s">
        <v>307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154</v>
      </c>
      <c r="AU202" s="18" t="s">
        <v>83</v>
      </c>
    </row>
    <row r="203" spans="1:65" s="2" customFormat="1">
      <c r="A203" s="35"/>
      <c r="B203" s="36"/>
      <c r="C203" s="37"/>
      <c r="D203" s="192" t="s">
        <v>156</v>
      </c>
      <c r="E203" s="37"/>
      <c r="F203" s="193" t="s">
        <v>308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156</v>
      </c>
      <c r="AU203" s="18" t="s">
        <v>83</v>
      </c>
    </row>
    <row r="204" spans="1:65" s="13" customFormat="1">
      <c r="B204" s="194"/>
      <c r="C204" s="195"/>
      <c r="D204" s="187" t="s">
        <v>158</v>
      </c>
      <c r="E204" s="196" t="s">
        <v>19</v>
      </c>
      <c r="F204" s="197" t="s">
        <v>309</v>
      </c>
      <c r="G204" s="195"/>
      <c r="H204" s="196" t="s">
        <v>19</v>
      </c>
      <c r="I204" s="198"/>
      <c r="J204" s="195"/>
      <c r="K204" s="195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158</v>
      </c>
      <c r="AU204" s="203" t="s">
        <v>83</v>
      </c>
      <c r="AV204" s="13" t="s">
        <v>81</v>
      </c>
      <c r="AW204" s="13" t="s">
        <v>35</v>
      </c>
      <c r="AX204" s="13" t="s">
        <v>73</v>
      </c>
      <c r="AY204" s="203" t="s">
        <v>145</v>
      </c>
    </row>
    <row r="205" spans="1:65" s="14" customFormat="1">
      <c r="B205" s="204"/>
      <c r="C205" s="205"/>
      <c r="D205" s="187" t="s">
        <v>158</v>
      </c>
      <c r="E205" s="206" t="s">
        <v>19</v>
      </c>
      <c r="F205" s="207" t="s">
        <v>310</v>
      </c>
      <c r="G205" s="205"/>
      <c r="H205" s="208">
        <v>4.3849999999999998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158</v>
      </c>
      <c r="AU205" s="214" t="s">
        <v>83</v>
      </c>
      <c r="AV205" s="14" t="s">
        <v>83</v>
      </c>
      <c r="AW205" s="14" t="s">
        <v>35</v>
      </c>
      <c r="AX205" s="14" t="s">
        <v>73</v>
      </c>
      <c r="AY205" s="214" t="s">
        <v>145</v>
      </c>
    </row>
    <row r="206" spans="1:65" s="15" customFormat="1">
      <c r="B206" s="215"/>
      <c r="C206" s="216"/>
      <c r="D206" s="187" t="s">
        <v>158</v>
      </c>
      <c r="E206" s="217" t="s">
        <v>19</v>
      </c>
      <c r="F206" s="218" t="s">
        <v>170</v>
      </c>
      <c r="G206" s="216"/>
      <c r="H206" s="219">
        <v>4.3849999999999998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158</v>
      </c>
      <c r="AU206" s="225" t="s">
        <v>83</v>
      </c>
      <c r="AV206" s="15" t="s">
        <v>152</v>
      </c>
      <c r="AW206" s="15" t="s">
        <v>35</v>
      </c>
      <c r="AX206" s="15" t="s">
        <v>81</v>
      </c>
      <c r="AY206" s="225" t="s">
        <v>145</v>
      </c>
    </row>
    <row r="207" spans="1:65" s="2" customFormat="1" ht="33" customHeight="1">
      <c r="A207" s="35"/>
      <c r="B207" s="36"/>
      <c r="C207" s="174" t="s">
        <v>311</v>
      </c>
      <c r="D207" s="174" t="s">
        <v>147</v>
      </c>
      <c r="E207" s="175" t="s">
        <v>312</v>
      </c>
      <c r="F207" s="176" t="s">
        <v>313</v>
      </c>
      <c r="G207" s="177" t="s">
        <v>203</v>
      </c>
      <c r="H207" s="178">
        <v>4.3849999999999998</v>
      </c>
      <c r="I207" s="179"/>
      <c r="J207" s="180">
        <f>ROUND(I207*H207,2)</f>
        <v>0</v>
      </c>
      <c r="K207" s="176" t="s">
        <v>151</v>
      </c>
      <c r="L207" s="40"/>
      <c r="M207" s="181" t="s">
        <v>19</v>
      </c>
      <c r="N207" s="182" t="s">
        <v>44</v>
      </c>
      <c r="O207" s="65"/>
      <c r="P207" s="183">
        <f>O207*H207</f>
        <v>0</v>
      </c>
      <c r="Q207" s="183">
        <v>4.8579999999999998E-2</v>
      </c>
      <c r="R207" s="183">
        <f>Q207*H207</f>
        <v>0.21302329999999997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152</v>
      </c>
      <c r="AT207" s="185" t="s">
        <v>147</v>
      </c>
      <c r="AU207" s="185" t="s">
        <v>83</v>
      </c>
      <c r="AY207" s="18" t="s">
        <v>145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81</v>
      </c>
      <c r="BK207" s="186">
        <f>ROUND(I207*H207,2)</f>
        <v>0</v>
      </c>
      <c r="BL207" s="18" t="s">
        <v>152</v>
      </c>
      <c r="BM207" s="185" t="s">
        <v>314</v>
      </c>
    </row>
    <row r="208" spans="1:65" s="2" customFormat="1" ht="19.5">
      <c r="A208" s="35"/>
      <c r="B208" s="36"/>
      <c r="C208" s="37"/>
      <c r="D208" s="187" t="s">
        <v>154</v>
      </c>
      <c r="E208" s="37"/>
      <c r="F208" s="188" t="s">
        <v>315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154</v>
      </c>
      <c r="AU208" s="18" t="s">
        <v>83</v>
      </c>
    </row>
    <row r="209" spans="1:65" s="2" customFormat="1">
      <c r="A209" s="35"/>
      <c r="B209" s="36"/>
      <c r="C209" s="37"/>
      <c r="D209" s="192" t="s">
        <v>156</v>
      </c>
      <c r="E209" s="37"/>
      <c r="F209" s="193" t="s">
        <v>316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156</v>
      </c>
      <c r="AU209" s="18" t="s">
        <v>83</v>
      </c>
    </row>
    <row r="210" spans="1:65" s="14" customFormat="1">
      <c r="B210" s="204"/>
      <c r="C210" s="205"/>
      <c r="D210" s="187" t="s">
        <v>158</v>
      </c>
      <c r="E210" s="206" t="s">
        <v>19</v>
      </c>
      <c r="F210" s="207" t="s">
        <v>310</v>
      </c>
      <c r="G210" s="205"/>
      <c r="H210" s="208">
        <v>4.3849999999999998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158</v>
      </c>
      <c r="AU210" s="214" t="s">
        <v>83</v>
      </c>
      <c r="AV210" s="14" t="s">
        <v>83</v>
      </c>
      <c r="AW210" s="14" t="s">
        <v>35</v>
      </c>
      <c r="AX210" s="14" t="s">
        <v>81</v>
      </c>
      <c r="AY210" s="214" t="s">
        <v>145</v>
      </c>
    </row>
    <row r="211" spans="1:65" s="2" customFormat="1" ht="16.5" customHeight="1">
      <c r="A211" s="35"/>
      <c r="B211" s="36"/>
      <c r="C211" s="174" t="s">
        <v>317</v>
      </c>
      <c r="D211" s="174" t="s">
        <v>147</v>
      </c>
      <c r="E211" s="175" t="s">
        <v>318</v>
      </c>
      <c r="F211" s="176" t="s">
        <v>319</v>
      </c>
      <c r="G211" s="177" t="s">
        <v>150</v>
      </c>
      <c r="H211" s="178">
        <v>7.22</v>
      </c>
      <c r="I211" s="179"/>
      <c r="J211" s="180">
        <f>ROUND(I211*H211,2)</f>
        <v>0</v>
      </c>
      <c r="K211" s="176" t="s">
        <v>151</v>
      </c>
      <c r="L211" s="40"/>
      <c r="M211" s="181" t="s">
        <v>19</v>
      </c>
      <c r="N211" s="182" t="s">
        <v>44</v>
      </c>
      <c r="O211" s="65"/>
      <c r="P211" s="183">
        <f>O211*H211</f>
        <v>0</v>
      </c>
      <c r="Q211" s="183">
        <v>1.4400000000000001E-3</v>
      </c>
      <c r="R211" s="183">
        <f>Q211*H211</f>
        <v>1.0396799999999999E-2</v>
      </c>
      <c r="S211" s="183">
        <v>0</v>
      </c>
      <c r="T211" s="18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85" t="s">
        <v>152</v>
      </c>
      <c r="AT211" s="185" t="s">
        <v>147</v>
      </c>
      <c r="AU211" s="185" t="s">
        <v>83</v>
      </c>
      <c r="AY211" s="18" t="s">
        <v>145</v>
      </c>
      <c r="BE211" s="186">
        <f>IF(N211="základní",J211,0)</f>
        <v>0</v>
      </c>
      <c r="BF211" s="186">
        <f>IF(N211="snížená",J211,0)</f>
        <v>0</v>
      </c>
      <c r="BG211" s="186">
        <f>IF(N211="zákl. přenesená",J211,0)</f>
        <v>0</v>
      </c>
      <c r="BH211" s="186">
        <f>IF(N211="sníž. přenesená",J211,0)</f>
        <v>0</v>
      </c>
      <c r="BI211" s="186">
        <f>IF(N211="nulová",J211,0)</f>
        <v>0</v>
      </c>
      <c r="BJ211" s="18" t="s">
        <v>81</v>
      </c>
      <c r="BK211" s="186">
        <f>ROUND(I211*H211,2)</f>
        <v>0</v>
      </c>
      <c r="BL211" s="18" t="s">
        <v>152</v>
      </c>
      <c r="BM211" s="185" t="s">
        <v>320</v>
      </c>
    </row>
    <row r="212" spans="1:65" s="2" customFormat="1">
      <c r="A212" s="35"/>
      <c r="B212" s="36"/>
      <c r="C212" s="37"/>
      <c r="D212" s="187" t="s">
        <v>154</v>
      </c>
      <c r="E212" s="37"/>
      <c r="F212" s="188" t="s">
        <v>321</v>
      </c>
      <c r="G212" s="37"/>
      <c r="H212" s="37"/>
      <c r="I212" s="189"/>
      <c r="J212" s="37"/>
      <c r="K212" s="37"/>
      <c r="L212" s="40"/>
      <c r="M212" s="190"/>
      <c r="N212" s="191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154</v>
      </c>
      <c r="AU212" s="18" t="s">
        <v>83</v>
      </c>
    </row>
    <row r="213" spans="1:65" s="2" customFormat="1">
      <c r="A213" s="35"/>
      <c r="B213" s="36"/>
      <c r="C213" s="37"/>
      <c r="D213" s="192" t="s">
        <v>156</v>
      </c>
      <c r="E213" s="37"/>
      <c r="F213" s="193" t="s">
        <v>322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156</v>
      </c>
      <c r="AU213" s="18" t="s">
        <v>83</v>
      </c>
    </row>
    <row r="214" spans="1:65" s="13" customFormat="1">
      <c r="B214" s="194"/>
      <c r="C214" s="195"/>
      <c r="D214" s="187" t="s">
        <v>158</v>
      </c>
      <c r="E214" s="196" t="s">
        <v>19</v>
      </c>
      <c r="F214" s="197" t="s">
        <v>323</v>
      </c>
      <c r="G214" s="195"/>
      <c r="H214" s="196" t="s">
        <v>19</v>
      </c>
      <c r="I214" s="198"/>
      <c r="J214" s="195"/>
      <c r="K214" s="195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158</v>
      </c>
      <c r="AU214" s="203" t="s">
        <v>83</v>
      </c>
      <c r="AV214" s="13" t="s">
        <v>81</v>
      </c>
      <c r="AW214" s="13" t="s">
        <v>35</v>
      </c>
      <c r="AX214" s="13" t="s">
        <v>73</v>
      </c>
      <c r="AY214" s="203" t="s">
        <v>145</v>
      </c>
    </row>
    <row r="215" spans="1:65" s="14" customFormat="1" ht="22.5">
      <c r="B215" s="204"/>
      <c r="C215" s="205"/>
      <c r="D215" s="187" t="s">
        <v>158</v>
      </c>
      <c r="E215" s="206" t="s">
        <v>19</v>
      </c>
      <c r="F215" s="207" t="s">
        <v>324</v>
      </c>
      <c r="G215" s="205"/>
      <c r="H215" s="208">
        <v>7.22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158</v>
      </c>
      <c r="AU215" s="214" t="s">
        <v>83</v>
      </c>
      <c r="AV215" s="14" t="s">
        <v>83</v>
      </c>
      <c r="AW215" s="14" t="s">
        <v>35</v>
      </c>
      <c r="AX215" s="14" t="s">
        <v>73</v>
      </c>
      <c r="AY215" s="214" t="s">
        <v>145</v>
      </c>
    </row>
    <row r="216" spans="1:65" s="15" customFormat="1">
      <c r="B216" s="215"/>
      <c r="C216" s="216"/>
      <c r="D216" s="187" t="s">
        <v>158</v>
      </c>
      <c r="E216" s="217" t="s">
        <v>19</v>
      </c>
      <c r="F216" s="218" t="s">
        <v>170</v>
      </c>
      <c r="G216" s="216"/>
      <c r="H216" s="219">
        <v>7.22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158</v>
      </c>
      <c r="AU216" s="225" t="s">
        <v>83</v>
      </c>
      <c r="AV216" s="15" t="s">
        <v>152</v>
      </c>
      <c r="AW216" s="15" t="s">
        <v>35</v>
      </c>
      <c r="AX216" s="15" t="s">
        <v>81</v>
      </c>
      <c r="AY216" s="225" t="s">
        <v>145</v>
      </c>
    </row>
    <row r="217" spans="1:65" s="2" customFormat="1" ht="16.5" customHeight="1">
      <c r="A217" s="35"/>
      <c r="B217" s="36"/>
      <c r="C217" s="174" t="s">
        <v>169</v>
      </c>
      <c r="D217" s="174" t="s">
        <v>147</v>
      </c>
      <c r="E217" s="175" t="s">
        <v>325</v>
      </c>
      <c r="F217" s="176" t="s">
        <v>326</v>
      </c>
      <c r="G217" s="177" t="s">
        <v>150</v>
      </c>
      <c r="H217" s="178">
        <v>7.22</v>
      </c>
      <c r="I217" s="179"/>
      <c r="J217" s="180">
        <f>ROUND(I217*H217,2)</f>
        <v>0</v>
      </c>
      <c r="K217" s="176" t="s">
        <v>151</v>
      </c>
      <c r="L217" s="40"/>
      <c r="M217" s="181" t="s">
        <v>19</v>
      </c>
      <c r="N217" s="182" t="s">
        <v>44</v>
      </c>
      <c r="O217" s="65"/>
      <c r="P217" s="183">
        <f>O217*H217</f>
        <v>0</v>
      </c>
      <c r="Q217" s="183">
        <v>4.0000000000000003E-5</v>
      </c>
      <c r="R217" s="183">
        <f>Q217*H217</f>
        <v>2.8880000000000003E-4</v>
      </c>
      <c r="S217" s="183">
        <v>0</v>
      </c>
      <c r="T217" s="18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185" t="s">
        <v>152</v>
      </c>
      <c r="AT217" s="185" t="s">
        <v>147</v>
      </c>
      <c r="AU217" s="185" t="s">
        <v>83</v>
      </c>
      <c r="AY217" s="18" t="s">
        <v>145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18" t="s">
        <v>81</v>
      </c>
      <c r="BK217" s="186">
        <f>ROUND(I217*H217,2)</f>
        <v>0</v>
      </c>
      <c r="BL217" s="18" t="s">
        <v>152</v>
      </c>
      <c r="BM217" s="185" t="s">
        <v>327</v>
      </c>
    </row>
    <row r="218" spans="1:65" s="2" customFormat="1">
      <c r="A218" s="35"/>
      <c r="B218" s="36"/>
      <c r="C218" s="37"/>
      <c r="D218" s="187" t="s">
        <v>154</v>
      </c>
      <c r="E218" s="37"/>
      <c r="F218" s="188" t="s">
        <v>328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154</v>
      </c>
      <c r="AU218" s="18" t="s">
        <v>83</v>
      </c>
    </row>
    <row r="219" spans="1:65" s="2" customFormat="1">
      <c r="A219" s="35"/>
      <c r="B219" s="36"/>
      <c r="C219" s="37"/>
      <c r="D219" s="192" t="s">
        <v>156</v>
      </c>
      <c r="E219" s="37"/>
      <c r="F219" s="193" t="s">
        <v>329</v>
      </c>
      <c r="G219" s="37"/>
      <c r="H219" s="37"/>
      <c r="I219" s="189"/>
      <c r="J219" s="37"/>
      <c r="K219" s="37"/>
      <c r="L219" s="40"/>
      <c r="M219" s="190"/>
      <c r="N219" s="191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156</v>
      </c>
      <c r="AU219" s="18" t="s">
        <v>83</v>
      </c>
    </row>
    <row r="220" spans="1:65" s="14" customFormat="1" ht="22.5">
      <c r="B220" s="204"/>
      <c r="C220" s="205"/>
      <c r="D220" s="187" t="s">
        <v>158</v>
      </c>
      <c r="E220" s="206" t="s">
        <v>19</v>
      </c>
      <c r="F220" s="207" t="s">
        <v>324</v>
      </c>
      <c r="G220" s="205"/>
      <c r="H220" s="208">
        <v>7.22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158</v>
      </c>
      <c r="AU220" s="214" t="s">
        <v>83</v>
      </c>
      <c r="AV220" s="14" t="s">
        <v>83</v>
      </c>
      <c r="AW220" s="14" t="s">
        <v>35</v>
      </c>
      <c r="AX220" s="14" t="s">
        <v>81</v>
      </c>
      <c r="AY220" s="214" t="s">
        <v>145</v>
      </c>
    </row>
    <row r="221" spans="1:65" s="2" customFormat="1" ht="21.75" customHeight="1">
      <c r="A221" s="35"/>
      <c r="B221" s="36"/>
      <c r="C221" s="174" t="s">
        <v>330</v>
      </c>
      <c r="D221" s="174" t="s">
        <v>147</v>
      </c>
      <c r="E221" s="175" t="s">
        <v>331</v>
      </c>
      <c r="F221" s="176" t="s">
        <v>332</v>
      </c>
      <c r="G221" s="177" t="s">
        <v>225</v>
      </c>
      <c r="H221" s="178">
        <v>2.8000000000000001E-2</v>
      </c>
      <c r="I221" s="179"/>
      <c r="J221" s="180">
        <f>ROUND(I221*H221,2)</f>
        <v>0</v>
      </c>
      <c r="K221" s="176" t="s">
        <v>151</v>
      </c>
      <c r="L221" s="40"/>
      <c r="M221" s="181" t="s">
        <v>19</v>
      </c>
      <c r="N221" s="182" t="s">
        <v>44</v>
      </c>
      <c r="O221" s="65"/>
      <c r="P221" s="183">
        <f>O221*H221</f>
        <v>0</v>
      </c>
      <c r="Q221" s="183">
        <v>1.0383</v>
      </c>
      <c r="R221" s="183">
        <f>Q221*H221</f>
        <v>2.9072400000000002E-2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152</v>
      </c>
      <c r="AT221" s="185" t="s">
        <v>147</v>
      </c>
      <c r="AU221" s="185" t="s">
        <v>83</v>
      </c>
      <c r="AY221" s="18" t="s">
        <v>145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81</v>
      </c>
      <c r="BK221" s="186">
        <f>ROUND(I221*H221,2)</f>
        <v>0</v>
      </c>
      <c r="BL221" s="18" t="s">
        <v>152</v>
      </c>
      <c r="BM221" s="185" t="s">
        <v>333</v>
      </c>
    </row>
    <row r="222" spans="1:65" s="2" customFormat="1" ht="19.5">
      <c r="A222" s="35"/>
      <c r="B222" s="36"/>
      <c r="C222" s="37"/>
      <c r="D222" s="187" t="s">
        <v>154</v>
      </c>
      <c r="E222" s="37"/>
      <c r="F222" s="188" t="s">
        <v>334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154</v>
      </c>
      <c r="AU222" s="18" t="s">
        <v>83</v>
      </c>
    </row>
    <row r="223" spans="1:65" s="2" customFormat="1">
      <c r="A223" s="35"/>
      <c r="B223" s="36"/>
      <c r="C223" s="37"/>
      <c r="D223" s="192" t="s">
        <v>156</v>
      </c>
      <c r="E223" s="37"/>
      <c r="F223" s="193" t="s">
        <v>335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156</v>
      </c>
      <c r="AU223" s="18" t="s">
        <v>83</v>
      </c>
    </row>
    <row r="224" spans="1:65" s="13" customFormat="1">
      <c r="B224" s="194"/>
      <c r="C224" s="195"/>
      <c r="D224" s="187" t="s">
        <v>158</v>
      </c>
      <c r="E224" s="196" t="s">
        <v>19</v>
      </c>
      <c r="F224" s="197" t="s">
        <v>336</v>
      </c>
      <c r="G224" s="195"/>
      <c r="H224" s="196" t="s">
        <v>19</v>
      </c>
      <c r="I224" s="198"/>
      <c r="J224" s="195"/>
      <c r="K224" s="195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158</v>
      </c>
      <c r="AU224" s="203" t="s">
        <v>83</v>
      </c>
      <c r="AV224" s="13" t="s">
        <v>81</v>
      </c>
      <c r="AW224" s="13" t="s">
        <v>35</v>
      </c>
      <c r="AX224" s="13" t="s">
        <v>73</v>
      </c>
      <c r="AY224" s="203" t="s">
        <v>145</v>
      </c>
    </row>
    <row r="225" spans="1:65" s="14" customFormat="1">
      <c r="B225" s="204"/>
      <c r="C225" s="205"/>
      <c r="D225" s="187" t="s">
        <v>158</v>
      </c>
      <c r="E225" s="206" t="s">
        <v>19</v>
      </c>
      <c r="F225" s="207" t="s">
        <v>337</v>
      </c>
      <c r="G225" s="205"/>
      <c r="H225" s="208">
        <v>2.8000000000000001E-2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158</v>
      </c>
      <c r="AU225" s="214" t="s">
        <v>83</v>
      </c>
      <c r="AV225" s="14" t="s">
        <v>83</v>
      </c>
      <c r="AW225" s="14" t="s">
        <v>35</v>
      </c>
      <c r="AX225" s="14" t="s">
        <v>73</v>
      </c>
      <c r="AY225" s="214" t="s">
        <v>145</v>
      </c>
    </row>
    <row r="226" spans="1:65" s="15" customFormat="1">
      <c r="B226" s="215"/>
      <c r="C226" s="216"/>
      <c r="D226" s="187" t="s">
        <v>158</v>
      </c>
      <c r="E226" s="217" t="s">
        <v>19</v>
      </c>
      <c r="F226" s="218" t="s">
        <v>170</v>
      </c>
      <c r="G226" s="216"/>
      <c r="H226" s="219">
        <v>2.8000000000000001E-2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158</v>
      </c>
      <c r="AU226" s="225" t="s">
        <v>83</v>
      </c>
      <c r="AV226" s="15" t="s">
        <v>152</v>
      </c>
      <c r="AW226" s="15" t="s">
        <v>35</v>
      </c>
      <c r="AX226" s="15" t="s">
        <v>81</v>
      </c>
      <c r="AY226" s="225" t="s">
        <v>145</v>
      </c>
    </row>
    <row r="227" spans="1:65" s="2" customFormat="1" ht="24.2" customHeight="1">
      <c r="A227" s="35"/>
      <c r="B227" s="36"/>
      <c r="C227" s="174" t="s">
        <v>338</v>
      </c>
      <c r="D227" s="174" t="s">
        <v>147</v>
      </c>
      <c r="E227" s="175" t="s">
        <v>339</v>
      </c>
      <c r="F227" s="176" t="s">
        <v>340</v>
      </c>
      <c r="G227" s="177" t="s">
        <v>225</v>
      </c>
      <c r="H227" s="178">
        <v>0.28199999999999997</v>
      </c>
      <c r="I227" s="179"/>
      <c r="J227" s="180">
        <f>ROUND(I227*H227,2)</f>
        <v>0</v>
      </c>
      <c r="K227" s="176" t="s">
        <v>151</v>
      </c>
      <c r="L227" s="40"/>
      <c r="M227" s="181" t="s">
        <v>19</v>
      </c>
      <c r="N227" s="182" t="s">
        <v>44</v>
      </c>
      <c r="O227" s="65"/>
      <c r="P227" s="183">
        <f>O227*H227</f>
        <v>0</v>
      </c>
      <c r="Q227" s="183">
        <v>1.0597399999999999</v>
      </c>
      <c r="R227" s="183">
        <f>Q227*H227</f>
        <v>0.29884667999999992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152</v>
      </c>
      <c r="AT227" s="185" t="s">
        <v>147</v>
      </c>
      <c r="AU227" s="185" t="s">
        <v>83</v>
      </c>
      <c r="AY227" s="18" t="s">
        <v>145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81</v>
      </c>
      <c r="BK227" s="186">
        <f>ROUND(I227*H227,2)</f>
        <v>0</v>
      </c>
      <c r="BL227" s="18" t="s">
        <v>152</v>
      </c>
      <c r="BM227" s="185" t="s">
        <v>341</v>
      </c>
    </row>
    <row r="228" spans="1:65" s="2" customFormat="1" ht="19.5">
      <c r="A228" s="35"/>
      <c r="B228" s="36"/>
      <c r="C228" s="37"/>
      <c r="D228" s="187" t="s">
        <v>154</v>
      </c>
      <c r="E228" s="37"/>
      <c r="F228" s="188" t="s">
        <v>342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154</v>
      </c>
      <c r="AU228" s="18" t="s">
        <v>83</v>
      </c>
    </row>
    <row r="229" spans="1:65" s="2" customFormat="1">
      <c r="A229" s="35"/>
      <c r="B229" s="36"/>
      <c r="C229" s="37"/>
      <c r="D229" s="192" t="s">
        <v>156</v>
      </c>
      <c r="E229" s="37"/>
      <c r="F229" s="193" t="s">
        <v>343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156</v>
      </c>
      <c r="AU229" s="18" t="s">
        <v>83</v>
      </c>
    </row>
    <row r="230" spans="1:65" s="13" customFormat="1">
      <c r="B230" s="194"/>
      <c r="C230" s="195"/>
      <c r="D230" s="187" t="s">
        <v>158</v>
      </c>
      <c r="E230" s="196" t="s">
        <v>19</v>
      </c>
      <c r="F230" s="197" t="s">
        <v>344</v>
      </c>
      <c r="G230" s="195"/>
      <c r="H230" s="196" t="s">
        <v>19</v>
      </c>
      <c r="I230" s="198"/>
      <c r="J230" s="195"/>
      <c r="K230" s="195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158</v>
      </c>
      <c r="AU230" s="203" t="s">
        <v>83</v>
      </c>
      <c r="AV230" s="13" t="s">
        <v>81</v>
      </c>
      <c r="AW230" s="13" t="s">
        <v>35</v>
      </c>
      <c r="AX230" s="13" t="s">
        <v>73</v>
      </c>
      <c r="AY230" s="203" t="s">
        <v>145</v>
      </c>
    </row>
    <row r="231" spans="1:65" s="14" customFormat="1">
      <c r="B231" s="204"/>
      <c r="C231" s="205"/>
      <c r="D231" s="187" t="s">
        <v>158</v>
      </c>
      <c r="E231" s="206" t="s">
        <v>19</v>
      </c>
      <c r="F231" s="207" t="s">
        <v>345</v>
      </c>
      <c r="G231" s="205"/>
      <c r="H231" s="208">
        <v>0.28199999999999997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158</v>
      </c>
      <c r="AU231" s="214" t="s">
        <v>83</v>
      </c>
      <c r="AV231" s="14" t="s">
        <v>83</v>
      </c>
      <c r="AW231" s="14" t="s">
        <v>35</v>
      </c>
      <c r="AX231" s="14" t="s">
        <v>73</v>
      </c>
      <c r="AY231" s="214" t="s">
        <v>145</v>
      </c>
    </row>
    <row r="232" spans="1:65" s="15" customFormat="1">
      <c r="B232" s="215"/>
      <c r="C232" s="216"/>
      <c r="D232" s="187" t="s">
        <v>158</v>
      </c>
      <c r="E232" s="217" t="s">
        <v>19</v>
      </c>
      <c r="F232" s="218" t="s">
        <v>170</v>
      </c>
      <c r="G232" s="216"/>
      <c r="H232" s="219">
        <v>0.28199999999999997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158</v>
      </c>
      <c r="AU232" s="225" t="s">
        <v>83</v>
      </c>
      <c r="AV232" s="15" t="s">
        <v>152</v>
      </c>
      <c r="AW232" s="15" t="s">
        <v>35</v>
      </c>
      <c r="AX232" s="15" t="s">
        <v>81</v>
      </c>
      <c r="AY232" s="225" t="s">
        <v>145</v>
      </c>
    </row>
    <row r="233" spans="1:65" s="2" customFormat="1" ht="24.2" customHeight="1">
      <c r="A233" s="35"/>
      <c r="B233" s="36"/>
      <c r="C233" s="174" t="s">
        <v>346</v>
      </c>
      <c r="D233" s="174" t="s">
        <v>147</v>
      </c>
      <c r="E233" s="175" t="s">
        <v>347</v>
      </c>
      <c r="F233" s="176" t="s">
        <v>348</v>
      </c>
      <c r="G233" s="177" t="s">
        <v>203</v>
      </c>
      <c r="H233" s="178">
        <v>0.82099999999999995</v>
      </c>
      <c r="I233" s="179"/>
      <c r="J233" s="180">
        <f>ROUND(I233*H233,2)</f>
        <v>0</v>
      </c>
      <c r="K233" s="176" t="s">
        <v>151</v>
      </c>
      <c r="L233" s="40"/>
      <c r="M233" s="181" t="s">
        <v>19</v>
      </c>
      <c r="N233" s="182" t="s">
        <v>44</v>
      </c>
      <c r="O233" s="65"/>
      <c r="P233" s="183">
        <f>O233*H233</f>
        <v>0</v>
      </c>
      <c r="Q233" s="183">
        <v>2.5505399999999998</v>
      </c>
      <c r="R233" s="183">
        <f>Q233*H233</f>
        <v>2.0939933399999999</v>
      </c>
      <c r="S233" s="183">
        <v>0</v>
      </c>
      <c r="T233" s="18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152</v>
      </c>
      <c r="AT233" s="185" t="s">
        <v>147</v>
      </c>
      <c r="AU233" s="185" t="s">
        <v>83</v>
      </c>
      <c r="AY233" s="18" t="s">
        <v>145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81</v>
      </c>
      <c r="BK233" s="186">
        <f>ROUND(I233*H233,2)</f>
        <v>0</v>
      </c>
      <c r="BL233" s="18" t="s">
        <v>152</v>
      </c>
      <c r="BM233" s="185" t="s">
        <v>349</v>
      </c>
    </row>
    <row r="234" spans="1:65" s="2" customFormat="1" ht="19.5">
      <c r="A234" s="35"/>
      <c r="B234" s="36"/>
      <c r="C234" s="37"/>
      <c r="D234" s="187" t="s">
        <v>154</v>
      </c>
      <c r="E234" s="37"/>
      <c r="F234" s="188" t="s">
        <v>350</v>
      </c>
      <c r="G234" s="37"/>
      <c r="H234" s="37"/>
      <c r="I234" s="189"/>
      <c r="J234" s="37"/>
      <c r="K234" s="37"/>
      <c r="L234" s="40"/>
      <c r="M234" s="190"/>
      <c r="N234" s="191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154</v>
      </c>
      <c r="AU234" s="18" t="s">
        <v>83</v>
      </c>
    </row>
    <row r="235" spans="1:65" s="2" customFormat="1">
      <c r="A235" s="35"/>
      <c r="B235" s="36"/>
      <c r="C235" s="37"/>
      <c r="D235" s="192" t="s">
        <v>156</v>
      </c>
      <c r="E235" s="37"/>
      <c r="F235" s="193" t="s">
        <v>351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156</v>
      </c>
      <c r="AU235" s="18" t="s">
        <v>83</v>
      </c>
    </row>
    <row r="236" spans="1:65" s="13" customFormat="1">
      <c r="B236" s="194"/>
      <c r="C236" s="195"/>
      <c r="D236" s="187" t="s">
        <v>158</v>
      </c>
      <c r="E236" s="196" t="s">
        <v>19</v>
      </c>
      <c r="F236" s="197" t="s">
        <v>352</v>
      </c>
      <c r="G236" s="195"/>
      <c r="H236" s="196" t="s">
        <v>19</v>
      </c>
      <c r="I236" s="198"/>
      <c r="J236" s="195"/>
      <c r="K236" s="195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158</v>
      </c>
      <c r="AU236" s="203" t="s">
        <v>83</v>
      </c>
      <c r="AV236" s="13" t="s">
        <v>81</v>
      </c>
      <c r="AW236" s="13" t="s">
        <v>35</v>
      </c>
      <c r="AX236" s="13" t="s">
        <v>73</v>
      </c>
      <c r="AY236" s="203" t="s">
        <v>145</v>
      </c>
    </row>
    <row r="237" spans="1:65" s="14" customFormat="1">
      <c r="B237" s="204"/>
      <c r="C237" s="205"/>
      <c r="D237" s="187" t="s">
        <v>158</v>
      </c>
      <c r="E237" s="206" t="s">
        <v>19</v>
      </c>
      <c r="F237" s="207" t="s">
        <v>353</v>
      </c>
      <c r="G237" s="205"/>
      <c r="H237" s="208">
        <v>0.47299999999999998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158</v>
      </c>
      <c r="AU237" s="214" t="s">
        <v>83</v>
      </c>
      <c r="AV237" s="14" t="s">
        <v>83</v>
      </c>
      <c r="AW237" s="14" t="s">
        <v>35</v>
      </c>
      <c r="AX237" s="14" t="s">
        <v>73</v>
      </c>
      <c r="AY237" s="214" t="s">
        <v>145</v>
      </c>
    </row>
    <row r="238" spans="1:65" s="13" customFormat="1">
      <c r="B238" s="194"/>
      <c r="C238" s="195"/>
      <c r="D238" s="187" t="s">
        <v>158</v>
      </c>
      <c r="E238" s="196" t="s">
        <v>19</v>
      </c>
      <c r="F238" s="197" t="s">
        <v>354</v>
      </c>
      <c r="G238" s="195"/>
      <c r="H238" s="196" t="s">
        <v>19</v>
      </c>
      <c r="I238" s="198"/>
      <c r="J238" s="195"/>
      <c r="K238" s="195"/>
      <c r="L238" s="199"/>
      <c r="M238" s="200"/>
      <c r="N238" s="201"/>
      <c r="O238" s="201"/>
      <c r="P238" s="201"/>
      <c r="Q238" s="201"/>
      <c r="R238" s="201"/>
      <c r="S238" s="201"/>
      <c r="T238" s="202"/>
      <c r="AT238" s="203" t="s">
        <v>158</v>
      </c>
      <c r="AU238" s="203" t="s">
        <v>83</v>
      </c>
      <c r="AV238" s="13" t="s">
        <v>81</v>
      </c>
      <c r="AW238" s="13" t="s">
        <v>35</v>
      </c>
      <c r="AX238" s="13" t="s">
        <v>73</v>
      </c>
      <c r="AY238" s="203" t="s">
        <v>145</v>
      </c>
    </row>
    <row r="239" spans="1:65" s="14" customFormat="1">
      <c r="B239" s="204"/>
      <c r="C239" s="205"/>
      <c r="D239" s="187" t="s">
        <v>158</v>
      </c>
      <c r="E239" s="206" t="s">
        <v>19</v>
      </c>
      <c r="F239" s="207" t="s">
        <v>355</v>
      </c>
      <c r="G239" s="205"/>
      <c r="H239" s="208">
        <v>0.34799999999999998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158</v>
      </c>
      <c r="AU239" s="214" t="s">
        <v>83</v>
      </c>
      <c r="AV239" s="14" t="s">
        <v>83</v>
      </c>
      <c r="AW239" s="14" t="s">
        <v>35</v>
      </c>
      <c r="AX239" s="14" t="s">
        <v>73</v>
      </c>
      <c r="AY239" s="214" t="s">
        <v>145</v>
      </c>
    </row>
    <row r="240" spans="1:65" s="15" customFormat="1">
      <c r="B240" s="215"/>
      <c r="C240" s="216"/>
      <c r="D240" s="187" t="s">
        <v>158</v>
      </c>
      <c r="E240" s="217" t="s">
        <v>19</v>
      </c>
      <c r="F240" s="218" t="s">
        <v>170</v>
      </c>
      <c r="G240" s="216"/>
      <c r="H240" s="219">
        <v>0.82099999999999995</v>
      </c>
      <c r="I240" s="220"/>
      <c r="J240" s="216"/>
      <c r="K240" s="216"/>
      <c r="L240" s="221"/>
      <c r="M240" s="222"/>
      <c r="N240" s="223"/>
      <c r="O240" s="223"/>
      <c r="P240" s="223"/>
      <c r="Q240" s="223"/>
      <c r="R240" s="223"/>
      <c r="S240" s="223"/>
      <c r="T240" s="224"/>
      <c r="AT240" s="225" t="s">
        <v>158</v>
      </c>
      <c r="AU240" s="225" t="s">
        <v>83</v>
      </c>
      <c r="AV240" s="15" t="s">
        <v>152</v>
      </c>
      <c r="AW240" s="15" t="s">
        <v>35</v>
      </c>
      <c r="AX240" s="15" t="s">
        <v>81</v>
      </c>
      <c r="AY240" s="225" t="s">
        <v>145</v>
      </c>
    </row>
    <row r="241" spans="1:65" s="2" customFormat="1" ht="24.2" customHeight="1">
      <c r="A241" s="35"/>
      <c r="B241" s="36"/>
      <c r="C241" s="174" t="s">
        <v>356</v>
      </c>
      <c r="D241" s="174" t="s">
        <v>147</v>
      </c>
      <c r="E241" s="175" t="s">
        <v>357</v>
      </c>
      <c r="F241" s="176" t="s">
        <v>358</v>
      </c>
      <c r="G241" s="177" t="s">
        <v>203</v>
      </c>
      <c r="H241" s="178">
        <v>0.82099999999999995</v>
      </c>
      <c r="I241" s="179"/>
      <c r="J241" s="180">
        <f>ROUND(I241*H241,2)</f>
        <v>0</v>
      </c>
      <c r="K241" s="176" t="s">
        <v>151</v>
      </c>
      <c r="L241" s="40"/>
      <c r="M241" s="181" t="s">
        <v>19</v>
      </c>
      <c r="N241" s="182" t="s">
        <v>44</v>
      </c>
      <c r="O241" s="65"/>
      <c r="P241" s="183">
        <f>O241*H241</f>
        <v>0</v>
      </c>
      <c r="Q241" s="183">
        <v>4.8579999999999998E-2</v>
      </c>
      <c r="R241" s="183">
        <f>Q241*H241</f>
        <v>3.9884179999999998E-2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152</v>
      </c>
      <c r="AT241" s="185" t="s">
        <v>147</v>
      </c>
      <c r="AU241" s="185" t="s">
        <v>83</v>
      </c>
      <c r="AY241" s="18" t="s">
        <v>145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81</v>
      </c>
      <c r="BK241" s="186">
        <f>ROUND(I241*H241,2)</f>
        <v>0</v>
      </c>
      <c r="BL241" s="18" t="s">
        <v>152</v>
      </c>
      <c r="BM241" s="185" t="s">
        <v>359</v>
      </c>
    </row>
    <row r="242" spans="1:65" s="2" customFormat="1" ht="19.5">
      <c r="A242" s="35"/>
      <c r="B242" s="36"/>
      <c r="C242" s="37"/>
      <c r="D242" s="187" t="s">
        <v>154</v>
      </c>
      <c r="E242" s="37"/>
      <c r="F242" s="188" t="s">
        <v>360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154</v>
      </c>
      <c r="AU242" s="18" t="s">
        <v>83</v>
      </c>
    </row>
    <row r="243" spans="1:65" s="2" customFormat="1">
      <c r="A243" s="35"/>
      <c r="B243" s="36"/>
      <c r="C243" s="37"/>
      <c r="D243" s="192" t="s">
        <v>156</v>
      </c>
      <c r="E243" s="37"/>
      <c r="F243" s="193" t="s">
        <v>361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156</v>
      </c>
      <c r="AU243" s="18" t="s">
        <v>83</v>
      </c>
    </row>
    <row r="244" spans="1:65" s="14" customFormat="1">
      <c r="B244" s="204"/>
      <c r="C244" s="205"/>
      <c r="D244" s="187" t="s">
        <v>158</v>
      </c>
      <c r="E244" s="206" t="s">
        <v>19</v>
      </c>
      <c r="F244" s="207" t="s">
        <v>353</v>
      </c>
      <c r="G244" s="205"/>
      <c r="H244" s="208">
        <v>0.47299999999999998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158</v>
      </c>
      <c r="AU244" s="214" t="s">
        <v>83</v>
      </c>
      <c r="AV244" s="14" t="s">
        <v>83</v>
      </c>
      <c r="AW244" s="14" t="s">
        <v>35</v>
      </c>
      <c r="AX244" s="14" t="s">
        <v>73</v>
      </c>
      <c r="AY244" s="214" t="s">
        <v>145</v>
      </c>
    </row>
    <row r="245" spans="1:65" s="14" customFormat="1">
      <c r="B245" s="204"/>
      <c r="C245" s="205"/>
      <c r="D245" s="187" t="s">
        <v>158</v>
      </c>
      <c r="E245" s="206" t="s">
        <v>19</v>
      </c>
      <c r="F245" s="207" t="s">
        <v>355</v>
      </c>
      <c r="G245" s="205"/>
      <c r="H245" s="208">
        <v>0.34799999999999998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158</v>
      </c>
      <c r="AU245" s="214" t="s">
        <v>83</v>
      </c>
      <c r="AV245" s="14" t="s">
        <v>83</v>
      </c>
      <c r="AW245" s="14" t="s">
        <v>35</v>
      </c>
      <c r="AX245" s="14" t="s">
        <v>73</v>
      </c>
      <c r="AY245" s="214" t="s">
        <v>145</v>
      </c>
    </row>
    <row r="246" spans="1:65" s="15" customFormat="1">
      <c r="B246" s="215"/>
      <c r="C246" s="216"/>
      <c r="D246" s="187" t="s">
        <v>158</v>
      </c>
      <c r="E246" s="217" t="s">
        <v>19</v>
      </c>
      <c r="F246" s="218" t="s">
        <v>170</v>
      </c>
      <c r="G246" s="216"/>
      <c r="H246" s="219">
        <v>0.82099999999999995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158</v>
      </c>
      <c r="AU246" s="225" t="s">
        <v>83</v>
      </c>
      <c r="AV246" s="15" t="s">
        <v>152</v>
      </c>
      <c r="AW246" s="15" t="s">
        <v>35</v>
      </c>
      <c r="AX246" s="15" t="s">
        <v>81</v>
      </c>
      <c r="AY246" s="225" t="s">
        <v>145</v>
      </c>
    </row>
    <row r="247" spans="1:65" s="2" customFormat="1" ht="24.2" customHeight="1">
      <c r="A247" s="35"/>
      <c r="B247" s="36"/>
      <c r="C247" s="174" t="s">
        <v>362</v>
      </c>
      <c r="D247" s="174" t="s">
        <v>147</v>
      </c>
      <c r="E247" s="175" t="s">
        <v>363</v>
      </c>
      <c r="F247" s="176" t="s">
        <v>364</v>
      </c>
      <c r="G247" s="177" t="s">
        <v>203</v>
      </c>
      <c r="H247" s="178">
        <v>3.84</v>
      </c>
      <c r="I247" s="179"/>
      <c r="J247" s="180">
        <f>ROUND(I247*H247,2)</f>
        <v>0</v>
      </c>
      <c r="K247" s="176" t="s">
        <v>151</v>
      </c>
      <c r="L247" s="40"/>
      <c r="M247" s="181" t="s">
        <v>19</v>
      </c>
      <c r="N247" s="182" t="s">
        <v>44</v>
      </c>
      <c r="O247" s="65"/>
      <c r="P247" s="183">
        <f>O247*H247</f>
        <v>0</v>
      </c>
      <c r="Q247" s="183">
        <v>2.5505399999999998</v>
      </c>
      <c r="R247" s="183">
        <f>Q247*H247</f>
        <v>9.794073599999999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152</v>
      </c>
      <c r="AT247" s="185" t="s">
        <v>147</v>
      </c>
      <c r="AU247" s="185" t="s">
        <v>83</v>
      </c>
      <c r="AY247" s="18" t="s">
        <v>145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152</v>
      </c>
      <c r="BM247" s="185" t="s">
        <v>365</v>
      </c>
    </row>
    <row r="248" spans="1:65" s="2" customFormat="1" ht="19.5">
      <c r="A248" s="35"/>
      <c r="B248" s="36"/>
      <c r="C248" s="37"/>
      <c r="D248" s="187" t="s">
        <v>154</v>
      </c>
      <c r="E248" s="37"/>
      <c r="F248" s="188" t="s">
        <v>366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154</v>
      </c>
      <c r="AU248" s="18" t="s">
        <v>83</v>
      </c>
    </row>
    <row r="249" spans="1:65" s="2" customFormat="1">
      <c r="A249" s="35"/>
      <c r="B249" s="36"/>
      <c r="C249" s="37"/>
      <c r="D249" s="192" t="s">
        <v>156</v>
      </c>
      <c r="E249" s="37"/>
      <c r="F249" s="193" t="s">
        <v>367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156</v>
      </c>
      <c r="AU249" s="18" t="s">
        <v>83</v>
      </c>
    </row>
    <row r="250" spans="1:65" s="13" customFormat="1">
      <c r="B250" s="194"/>
      <c r="C250" s="195"/>
      <c r="D250" s="187" t="s">
        <v>158</v>
      </c>
      <c r="E250" s="196" t="s">
        <v>19</v>
      </c>
      <c r="F250" s="197" t="s">
        <v>368</v>
      </c>
      <c r="G250" s="195"/>
      <c r="H250" s="196" t="s">
        <v>19</v>
      </c>
      <c r="I250" s="198"/>
      <c r="J250" s="195"/>
      <c r="K250" s="195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158</v>
      </c>
      <c r="AU250" s="203" t="s">
        <v>83</v>
      </c>
      <c r="AV250" s="13" t="s">
        <v>81</v>
      </c>
      <c r="AW250" s="13" t="s">
        <v>35</v>
      </c>
      <c r="AX250" s="13" t="s">
        <v>73</v>
      </c>
      <c r="AY250" s="203" t="s">
        <v>145</v>
      </c>
    </row>
    <row r="251" spans="1:65" s="14" customFormat="1">
      <c r="B251" s="204"/>
      <c r="C251" s="205"/>
      <c r="D251" s="187" t="s">
        <v>158</v>
      </c>
      <c r="E251" s="206" t="s">
        <v>19</v>
      </c>
      <c r="F251" s="207" t="s">
        <v>369</v>
      </c>
      <c r="G251" s="205"/>
      <c r="H251" s="208">
        <v>3.84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158</v>
      </c>
      <c r="AU251" s="214" t="s">
        <v>83</v>
      </c>
      <c r="AV251" s="14" t="s">
        <v>83</v>
      </c>
      <c r="AW251" s="14" t="s">
        <v>35</v>
      </c>
      <c r="AX251" s="14" t="s">
        <v>73</v>
      </c>
      <c r="AY251" s="214" t="s">
        <v>145</v>
      </c>
    </row>
    <row r="252" spans="1:65" s="15" customFormat="1">
      <c r="B252" s="215"/>
      <c r="C252" s="216"/>
      <c r="D252" s="187" t="s">
        <v>158</v>
      </c>
      <c r="E252" s="217" t="s">
        <v>19</v>
      </c>
      <c r="F252" s="218" t="s">
        <v>170</v>
      </c>
      <c r="G252" s="216"/>
      <c r="H252" s="219">
        <v>3.84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158</v>
      </c>
      <c r="AU252" s="225" t="s">
        <v>83</v>
      </c>
      <c r="AV252" s="15" t="s">
        <v>152</v>
      </c>
      <c r="AW252" s="15" t="s">
        <v>35</v>
      </c>
      <c r="AX252" s="15" t="s">
        <v>81</v>
      </c>
      <c r="AY252" s="225" t="s">
        <v>145</v>
      </c>
    </row>
    <row r="253" spans="1:65" s="2" customFormat="1" ht="37.9" customHeight="1">
      <c r="A253" s="35"/>
      <c r="B253" s="36"/>
      <c r="C253" s="174" t="s">
        <v>370</v>
      </c>
      <c r="D253" s="174" t="s">
        <v>147</v>
      </c>
      <c r="E253" s="175" t="s">
        <v>371</v>
      </c>
      <c r="F253" s="176" t="s">
        <v>372</v>
      </c>
      <c r="G253" s="177" t="s">
        <v>203</v>
      </c>
      <c r="H253" s="178">
        <v>3.84</v>
      </c>
      <c r="I253" s="179"/>
      <c r="J253" s="180">
        <f>ROUND(I253*H253,2)</f>
        <v>0</v>
      </c>
      <c r="K253" s="176" t="s">
        <v>151</v>
      </c>
      <c r="L253" s="40"/>
      <c r="M253" s="181" t="s">
        <v>19</v>
      </c>
      <c r="N253" s="182" t="s">
        <v>44</v>
      </c>
      <c r="O253" s="65"/>
      <c r="P253" s="183">
        <f>O253*H253</f>
        <v>0</v>
      </c>
      <c r="Q253" s="183">
        <v>4.8579999999999998E-2</v>
      </c>
      <c r="R253" s="183">
        <f>Q253*H253</f>
        <v>0.1865472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152</v>
      </c>
      <c r="AT253" s="185" t="s">
        <v>147</v>
      </c>
      <c r="AU253" s="185" t="s">
        <v>83</v>
      </c>
      <c r="AY253" s="18" t="s">
        <v>145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81</v>
      </c>
      <c r="BK253" s="186">
        <f>ROUND(I253*H253,2)</f>
        <v>0</v>
      </c>
      <c r="BL253" s="18" t="s">
        <v>152</v>
      </c>
      <c r="BM253" s="185" t="s">
        <v>373</v>
      </c>
    </row>
    <row r="254" spans="1:65" s="2" customFormat="1" ht="19.5">
      <c r="A254" s="35"/>
      <c r="B254" s="36"/>
      <c r="C254" s="37"/>
      <c r="D254" s="187" t="s">
        <v>154</v>
      </c>
      <c r="E254" s="37"/>
      <c r="F254" s="188" t="s">
        <v>315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154</v>
      </c>
      <c r="AU254" s="18" t="s">
        <v>83</v>
      </c>
    </row>
    <row r="255" spans="1:65" s="2" customFormat="1">
      <c r="A255" s="35"/>
      <c r="B255" s="36"/>
      <c r="C255" s="37"/>
      <c r="D255" s="192" t="s">
        <v>156</v>
      </c>
      <c r="E255" s="37"/>
      <c r="F255" s="193" t="s">
        <v>374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156</v>
      </c>
      <c r="AU255" s="18" t="s">
        <v>83</v>
      </c>
    </row>
    <row r="256" spans="1:65" s="2" customFormat="1" ht="16.5" customHeight="1">
      <c r="A256" s="35"/>
      <c r="B256" s="36"/>
      <c r="C256" s="174" t="s">
        <v>375</v>
      </c>
      <c r="D256" s="174" t="s">
        <v>147</v>
      </c>
      <c r="E256" s="175" t="s">
        <v>376</v>
      </c>
      <c r="F256" s="176" t="s">
        <v>377</v>
      </c>
      <c r="G256" s="177" t="s">
        <v>150</v>
      </c>
      <c r="H256" s="178">
        <v>11.84</v>
      </c>
      <c r="I256" s="179"/>
      <c r="J256" s="180">
        <f>ROUND(I256*H256,2)</f>
        <v>0</v>
      </c>
      <c r="K256" s="176" t="s">
        <v>151</v>
      </c>
      <c r="L256" s="40"/>
      <c r="M256" s="181" t="s">
        <v>19</v>
      </c>
      <c r="N256" s="182" t="s">
        <v>44</v>
      </c>
      <c r="O256" s="65"/>
      <c r="P256" s="183">
        <f>O256*H256</f>
        <v>0</v>
      </c>
      <c r="Q256" s="183">
        <v>1.4400000000000001E-3</v>
      </c>
      <c r="R256" s="183">
        <f>Q256*H256</f>
        <v>1.7049600000000002E-2</v>
      </c>
      <c r="S256" s="183">
        <v>0</v>
      </c>
      <c r="T256" s="18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152</v>
      </c>
      <c r="AT256" s="185" t="s">
        <v>147</v>
      </c>
      <c r="AU256" s="185" t="s">
        <v>83</v>
      </c>
      <c r="AY256" s="18" t="s">
        <v>145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81</v>
      </c>
      <c r="BK256" s="186">
        <f>ROUND(I256*H256,2)</f>
        <v>0</v>
      </c>
      <c r="BL256" s="18" t="s">
        <v>152</v>
      </c>
      <c r="BM256" s="185" t="s">
        <v>378</v>
      </c>
    </row>
    <row r="257" spans="1:65" s="2" customFormat="1">
      <c r="A257" s="35"/>
      <c r="B257" s="36"/>
      <c r="C257" s="37"/>
      <c r="D257" s="187" t="s">
        <v>154</v>
      </c>
      <c r="E257" s="37"/>
      <c r="F257" s="188" t="s">
        <v>379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154</v>
      </c>
      <c r="AU257" s="18" t="s">
        <v>83</v>
      </c>
    </row>
    <row r="258" spans="1:65" s="2" customFormat="1">
      <c r="A258" s="35"/>
      <c r="B258" s="36"/>
      <c r="C258" s="37"/>
      <c r="D258" s="192" t="s">
        <v>156</v>
      </c>
      <c r="E258" s="37"/>
      <c r="F258" s="193" t="s">
        <v>380</v>
      </c>
      <c r="G258" s="37"/>
      <c r="H258" s="37"/>
      <c r="I258" s="189"/>
      <c r="J258" s="37"/>
      <c r="K258" s="37"/>
      <c r="L258" s="40"/>
      <c r="M258" s="190"/>
      <c r="N258" s="191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156</v>
      </c>
      <c r="AU258" s="18" t="s">
        <v>83</v>
      </c>
    </row>
    <row r="259" spans="1:65" s="13" customFormat="1" ht="22.5">
      <c r="B259" s="194"/>
      <c r="C259" s="195"/>
      <c r="D259" s="187" t="s">
        <v>158</v>
      </c>
      <c r="E259" s="196" t="s">
        <v>19</v>
      </c>
      <c r="F259" s="197" t="s">
        <v>381</v>
      </c>
      <c r="G259" s="195"/>
      <c r="H259" s="196" t="s">
        <v>19</v>
      </c>
      <c r="I259" s="198"/>
      <c r="J259" s="195"/>
      <c r="K259" s="195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158</v>
      </c>
      <c r="AU259" s="203" t="s">
        <v>83</v>
      </c>
      <c r="AV259" s="13" t="s">
        <v>81</v>
      </c>
      <c r="AW259" s="13" t="s">
        <v>35</v>
      </c>
      <c r="AX259" s="13" t="s">
        <v>73</v>
      </c>
      <c r="AY259" s="203" t="s">
        <v>145</v>
      </c>
    </row>
    <row r="260" spans="1:65" s="14" customFormat="1">
      <c r="B260" s="204"/>
      <c r="C260" s="205"/>
      <c r="D260" s="187" t="s">
        <v>158</v>
      </c>
      <c r="E260" s="206" t="s">
        <v>19</v>
      </c>
      <c r="F260" s="207" t="s">
        <v>382</v>
      </c>
      <c r="G260" s="205"/>
      <c r="H260" s="208">
        <v>2.64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158</v>
      </c>
      <c r="AU260" s="214" t="s">
        <v>83</v>
      </c>
      <c r="AV260" s="14" t="s">
        <v>83</v>
      </c>
      <c r="AW260" s="14" t="s">
        <v>35</v>
      </c>
      <c r="AX260" s="14" t="s">
        <v>73</v>
      </c>
      <c r="AY260" s="214" t="s">
        <v>145</v>
      </c>
    </row>
    <row r="261" spans="1:65" s="13" customFormat="1" ht="22.5">
      <c r="B261" s="194"/>
      <c r="C261" s="195"/>
      <c r="D261" s="187" t="s">
        <v>158</v>
      </c>
      <c r="E261" s="196" t="s">
        <v>19</v>
      </c>
      <c r="F261" s="197" t="s">
        <v>383</v>
      </c>
      <c r="G261" s="195"/>
      <c r="H261" s="196" t="s">
        <v>19</v>
      </c>
      <c r="I261" s="198"/>
      <c r="J261" s="195"/>
      <c r="K261" s="195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158</v>
      </c>
      <c r="AU261" s="203" t="s">
        <v>83</v>
      </c>
      <c r="AV261" s="13" t="s">
        <v>81</v>
      </c>
      <c r="AW261" s="13" t="s">
        <v>35</v>
      </c>
      <c r="AX261" s="13" t="s">
        <v>73</v>
      </c>
      <c r="AY261" s="203" t="s">
        <v>145</v>
      </c>
    </row>
    <row r="262" spans="1:65" s="14" customFormat="1">
      <c r="B262" s="204"/>
      <c r="C262" s="205"/>
      <c r="D262" s="187" t="s">
        <v>158</v>
      </c>
      <c r="E262" s="206" t="s">
        <v>19</v>
      </c>
      <c r="F262" s="207" t="s">
        <v>384</v>
      </c>
      <c r="G262" s="205"/>
      <c r="H262" s="208">
        <v>9.1999999999999993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158</v>
      </c>
      <c r="AU262" s="214" t="s">
        <v>83</v>
      </c>
      <c r="AV262" s="14" t="s">
        <v>83</v>
      </c>
      <c r="AW262" s="14" t="s">
        <v>35</v>
      </c>
      <c r="AX262" s="14" t="s">
        <v>73</v>
      </c>
      <c r="AY262" s="214" t="s">
        <v>145</v>
      </c>
    </row>
    <row r="263" spans="1:65" s="15" customFormat="1">
      <c r="B263" s="215"/>
      <c r="C263" s="216"/>
      <c r="D263" s="187" t="s">
        <v>158</v>
      </c>
      <c r="E263" s="217" t="s">
        <v>19</v>
      </c>
      <c r="F263" s="218" t="s">
        <v>170</v>
      </c>
      <c r="G263" s="216"/>
      <c r="H263" s="219">
        <v>11.84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158</v>
      </c>
      <c r="AU263" s="225" t="s">
        <v>83</v>
      </c>
      <c r="AV263" s="15" t="s">
        <v>152</v>
      </c>
      <c r="AW263" s="15" t="s">
        <v>35</v>
      </c>
      <c r="AX263" s="15" t="s">
        <v>81</v>
      </c>
      <c r="AY263" s="225" t="s">
        <v>145</v>
      </c>
    </row>
    <row r="264" spans="1:65" s="2" customFormat="1" ht="16.5" customHeight="1">
      <c r="A264" s="35"/>
      <c r="B264" s="36"/>
      <c r="C264" s="174" t="s">
        <v>385</v>
      </c>
      <c r="D264" s="174" t="s">
        <v>147</v>
      </c>
      <c r="E264" s="175" t="s">
        <v>386</v>
      </c>
      <c r="F264" s="176" t="s">
        <v>387</v>
      </c>
      <c r="G264" s="177" t="s">
        <v>150</v>
      </c>
      <c r="H264" s="178">
        <v>11.84</v>
      </c>
      <c r="I264" s="179"/>
      <c r="J264" s="180">
        <f>ROUND(I264*H264,2)</f>
        <v>0</v>
      </c>
      <c r="K264" s="176" t="s">
        <v>151</v>
      </c>
      <c r="L264" s="40"/>
      <c r="M264" s="181" t="s">
        <v>19</v>
      </c>
      <c r="N264" s="182" t="s">
        <v>44</v>
      </c>
      <c r="O264" s="65"/>
      <c r="P264" s="183">
        <f>O264*H264</f>
        <v>0</v>
      </c>
      <c r="Q264" s="183">
        <v>4.0000000000000003E-5</v>
      </c>
      <c r="R264" s="183">
        <f>Q264*H264</f>
        <v>4.7360000000000002E-4</v>
      </c>
      <c r="S264" s="183">
        <v>0</v>
      </c>
      <c r="T264" s="18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185" t="s">
        <v>152</v>
      </c>
      <c r="AT264" s="185" t="s">
        <v>147</v>
      </c>
      <c r="AU264" s="185" t="s">
        <v>83</v>
      </c>
      <c r="AY264" s="18" t="s">
        <v>145</v>
      </c>
      <c r="BE264" s="186">
        <f>IF(N264="základní",J264,0)</f>
        <v>0</v>
      </c>
      <c r="BF264" s="186">
        <f>IF(N264="snížená",J264,0)</f>
        <v>0</v>
      </c>
      <c r="BG264" s="186">
        <f>IF(N264="zákl. přenesená",J264,0)</f>
        <v>0</v>
      </c>
      <c r="BH264" s="186">
        <f>IF(N264="sníž. přenesená",J264,0)</f>
        <v>0</v>
      </c>
      <c r="BI264" s="186">
        <f>IF(N264="nulová",J264,0)</f>
        <v>0</v>
      </c>
      <c r="BJ264" s="18" t="s">
        <v>81</v>
      </c>
      <c r="BK264" s="186">
        <f>ROUND(I264*H264,2)</f>
        <v>0</v>
      </c>
      <c r="BL264" s="18" t="s">
        <v>152</v>
      </c>
      <c r="BM264" s="185" t="s">
        <v>388</v>
      </c>
    </row>
    <row r="265" spans="1:65" s="2" customFormat="1" ht="19.5">
      <c r="A265" s="35"/>
      <c r="B265" s="36"/>
      <c r="C265" s="37"/>
      <c r="D265" s="187" t="s">
        <v>154</v>
      </c>
      <c r="E265" s="37"/>
      <c r="F265" s="188" t="s">
        <v>389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154</v>
      </c>
      <c r="AU265" s="18" t="s">
        <v>83</v>
      </c>
    </row>
    <row r="266" spans="1:65" s="2" customFormat="1">
      <c r="A266" s="35"/>
      <c r="B266" s="36"/>
      <c r="C266" s="37"/>
      <c r="D266" s="192" t="s">
        <v>156</v>
      </c>
      <c r="E266" s="37"/>
      <c r="F266" s="193" t="s">
        <v>390</v>
      </c>
      <c r="G266" s="37"/>
      <c r="H266" s="37"/>
      <c r="I266" s="189"/>
      <c r="J266" s="37"/>
      <c r="K266" s="37"/>
      <c r="L266" s="40"/>
      <c r="M266" s="190"/>
      <c r="N266" s="191"/>
      <c r="O266" s="65"/>
      <c r="P266" s="65"/>
      <c r="Q266" s="65"/>
      <c r="R266" s="65"/>
      <c r="S266" s="65"/>
      <c r="T266" s="66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156</v>
      </c>
      <c r="AU266" s="18" t="s">
        <v>83</v>
      </c>
    </row>
    <row r="267" spans="1:65" s="13" customFormat="1" ht="22.5">
      <c r="B267" s="194"/>
      <c r="C267" s="195"/>
      <c r="D267" s="187" t="s">
        <v>158</v>
      </c>
      <c r="E267" s="196" t="s">
        <v>19</v>
      </c>
      <c r="F267" s="197" t="s">
        <v>391</v>
      </c>
      <c r="G267" s="195"/>
      <c r="H267" s="196" t="s">
        <v>19</v>
      </c>
      <c r="I267" s="198"/>
      <c r="J267" s="195"/>
      <c r="K267" s="195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158</v>
      </c>
      <c r="AU267" s="203" t="s">
        <v>83</v>
      </c>
      <c r="AV267" s="13" t="s">
        <v>81</v>
      </c>
      <c r="AW267" s="13" t="s">
        <v>35</v>
      </c>
      <c r="AX267" s="13" t="s">
        <v>73</v>
      </c>
      <c r="AY267" s="203" t="s">
        <v>145</v>
      </c>
    </row>
    <row r="268" spans="1:65" s="14" customFormat="1">
      <c r="B268" s="204"/>
      <c r="C268" s="205"/>
      <c r="D268" s="187" t="s">
        <v>158</v>
      </c>
      <c r="E268" s="206" t="s">
        <v>19</v>
      </c>
      <c r="F268" s="207" t="s">
        <v>382</v>
      </c>
      <c r="G268" s="205"/>
      <c r="H268" s="208">
        <v>2.64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158</v>
      </c>
      <c r="AU268" s="214" t="s">
        <v>83</v>
      </c>
      <c r="AV268" s="14" t="s">
        <v>83</v>
      </c>
      <c r="AW268" s="14" t="s">
        <v>35</v>
      </c>
      <c r="AX268" s="14" t="s">
        <v>73</v>
      </c>
      <c r="AY268" s="214" t="s">
        <v>145</v>
      </c>
    </row>
    <row r="269" spans="1:65" s="13" customFormat="1" ht="22.5">
      <c r="B269" s="194"/>
      <c r="C269" s="195"/>
      <c r="D269" s="187" t="s">
        <v>158</v>
      </c>
      <c r="E269" s="196" t="s">
        <v>19</v>
      </c>
      <c r="F269" s="197" t="s">
        <v>392</v>
      </c>
      <c r="G269" s="195"/>
      <c r="H269" s="196" t="s">
        <v>19</v>
      </c>
      <c r="I269" s="198"/>
      <c r="J269" s="195"/>
      <c r="K269" s="195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158</v>
      </c>
      <c r="AU269" s="203" t="s">
        <v>83</v>
      </c>
      <c r="AV269" s="13" t="s">
        <v>81</v>
      </c>
      <c r="AW269" s="13" t="s">
        <v>35</v>
      </c>
      <c r="AX269" s="13" t="s">
        <v>73</v>
      </c>
      <c r="AY269" s="203" t="s">
        <v>145</v>
      </c>
    </row>
    <row r="270" spans="1:65" s="14" customFormat="1">
      <c r="B270" s="204"/>
      <c r="C270" s="205"/>
      <c r="D270" s="187" t="s">
        <v>158</v>
      </c>
      <c r="E270" s="206" t="s">
        <v>19</v>
      </c>
      <c r="F270" s="207" t="s">
        <v>384</v>
      </c>
      <c r="G270" s="205"/>
      <c r="H270" s="208">
        <v>9.1999999999999993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158</v>
      </c>
      <c r="AU270" s="214" t="s">
        <v>83</v>
      </c>
      <c r="AV270" s="14" t="s">
        <v>83</v>
      </c>
      <c r="AW270" s="14" t="s">
        <v>35</v>
      </c>
      <c r="AX270" s="14" t="s">
        <v>73</v>
      </c>
      <c r="AY270" s="214" t="s">
        <v>145</v>
      </c>
    </row>
    <row r="271" spans="1:65" s="15" customFormat="1">
      <c r="B271" s="215"/>
      <c r="C271" s="216"/>
      <c r="D271" s="187" t="s">
        <v>158</v>
      </c>
      <c r="E271" s="217" t="s">
        <v>19</v>
      </c>
      <c r="F271" s="218" t="s">
        <v>170</v>
      </c>
      <c r="G271" s="216"/>
      <c r="H271" s="219">
        <v>11.84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158</v>
      </c>
      <c r="AU271" s="225" t="s">
        <v>83</v>
      </c>
      <c r="AV271" s="15" t="s">
        <v>152</v>
      </c>
      <c r="AW271" s="15" t="s">
        <v>35</v>
      </c>
      <c r="AX271" s="15" t="s">
        <v>81</v>
      </c>
      <c r="AY271" s="225" t="s">
        <v>145</v>
      </c>
    </row>
    <row r="272" spans="1:65" s="2" customFormat="1" ht="24.2" customHeight="1">
      <c r="A272" s="35"/>
      <c r="B272" s="36"/>
      <c r="C272" s="174" t="s">
        <v>393</v>
      </c>
      <c r="D272" s="174" t="s">
        <v>147</v>
      </c>
      <c r="E272" s="175" t="s">
        <v>394</v>
      </c>
      <c r="F272" s="176" t="s">
        <v>395</v>
      </c>
      <c r="G272" s="177" t="s">
        <v>225</v>
      </c>
      <c r="H272" s="178">
        <v>0.28299999999999997</v>
      </c>
      <c r="I272" s="179"/>
      <c r="J272" s="180">
        <f>ROUND(I272*H272,2)</f>
        <v>0</v>
      </c>
      <c r="K272" s="176" t="s">
        <v>151</v>
      </c>
      <c r="L272" s="40"/>
      <c r="M272" s="181" t="s">
        <v>19</v>
      </c>
      <c r="N272" s="182" t="s">
        <v>44</v>
      </c>
      <c r="O272" s="65"/>
      <c r="P272" s="183">
        <f>O272*H272</f>
        <v>0</v>
      </c>
      <c r="Q272" s="183">
        <v>1.0383</v>
      </c>
      <c r="R272" s="183">
        <f>Q272*H272</f>
        <v>0.29383889999999996</v>
      </c>
      <c r="S272" s="183">
        <v>0</v>
      </c>
      <c r="T272" s="18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85" t="s">
        <v>152</v>
      </c>
      <c r="AT272" s="185" t="s">
        <v>147</v>
      </c>
      <c r="AU272" s="185" t="s">
        <v>83</v>
      </c>
      <c r="AY272" s="18" t="s">
        <v>145</v>
      </c>
      <c r="BE272" s="186">
        <f>IF(N272="základní",J272,0)</f>
        <v>0</v>
      </c>
      <c r="BF272" s="186">
        <f>IF(N272="snížená",J272,0)</f>
        <v>0</v>
      </c>
      <c r="BG272" s="186">
        <f>IF(N272="zákl. přenesená",J272,0)</f>
        <v>0</v>
      </c>
      <c r="BH272" s="186">
        <f>IF(N272="sníž. přenesená",J272,0)</f>
        <v>0</v>
      </c>
      <c r="BI272" s="186">
        <f>IF(N272="nulová",J272,0)</f>
        <v>0</v>
      </c>
      <c r="BJ272" s="18" t="s">
        <v>81</v>
      </c>
      <c r="BK272" s="186">
        <f>ROUND(I272*H272,2)</f>
        <v>0</v>
      </c>
      <c r="BL272" s="18" t="s">
        <v>152</v>
      </c>
      <c r="BM272" s="185" t="s">
        <v>396</v>
      </c>
    </row>
    <row r="273" spans="1:65" s="2" customFormat="1" ht="19.5">
      <c r="A273" s="35"/>
      <c r="B273" s="36"/>
      <c r="C273" s="37"/>
      <c r="D273" s="187" t="s">
        <v>154</v>
      </c>
      <c r="E273" s="37"/>
      <c r="F273" s="188" t="s">
        <v>397</v>
      </c>
      <c r="G273" s="37"/>
      <c r="H273" s="37"/>
      <c r="I273" s="189"/>
      <c r="J273" s="37"/>
      <c r="K273" s="37"/>
      <c r="L273" s="40"/>
      <c r="M273" s="190"/>
      <c r="N273" s="191"/>
      <c r="O273" s="65"/>
      <c r="P273" s="65"/>
      <c r="Q273" s="65"/>
      <c r="R273" s="65"/>
      <c r="S273" s="65"/>
      <c r="T273" s="66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8" t="s">
        <v>154</v>
      </c>
      <c r="AU273" s="18" t="s">
        <v>83</v>
      </c>
    </row>
    <row r="274" spans="1:65" s="2" customFormat="1">
      <c r="A274" s="35"/>
      <c r="B274" s="36"/>
      <c r="C274" s="37"/>
      <c r="D274" s="192" t="s">
        <v>156</v>
      </c>
      <c r="E274" s="37"/>
      <c r="F274" s="193" t="s">
        <v>398</v>
      </c>
      <c r="G274" s="37"/>
      <c r="H274" s="37"/>
      <c r="I274" s="189"/>
      <c r="J274" s="37"/>
      <c r="K274" s="37"/>
      <c r="L274" s="40"/>
      <c r="M274" s="190"/>
      <c r="N274" s="191"/>
      <c r="O274" s="65"/>
      <c r="P274" s="65"/>
      <c r="Q274" s="65"/>
      <c r="R274" s="65"/>
      <c r="S274" s="65"/>
      <c r="T274" s="66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156</v>
      </c>
      <c r="AU274" s="18" t="s">
        <v>83</v>
      </c>
    </row>
    <row r="275" spans="1:65" s="13" customFormat="1">
      <c r="B275" s="194"/>
      <c r="C275" s="195"/>
      <c r="D275" s="187" t="s">
        <v>158</v>
      </c>
      <c r="E275" s="196" t="s">
        <v>19</v>
      </c>
      <c r="F275" s="197" t="s">
        <v>399</v>
      </c>
      <c r="G275" s="195"/>
      <c r="H275" s="196" t="s">
        <v>19</v>
      </c>
      <c r="I275" s="198"/>
      <c r="J275" s="195"/>
      <c r="K275" s="195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158</v>
      </c>
      <c r="AU275" s="203" t="s">
        <v>83</v>
      </c>
      <c r="AV275" s="13" t="s">
        <v>81</v>
      </c>
      <c r="AW275" s="13" t="s">
        <v>35</v>
      </c>
      <c r="AX275" s="13" t="s">
        <v>73</v>
      </c>
      <c r="AY275" s="203" t="s">
        <v>145</v>
      </c>
    </row>
    <row r="276" spans="1:65" s="14" customFormat="1">
      <c r="B276" s="204"/>
      <c r="C276" s="205"/>
      <c r="D276" s="187" t="s">
        <v>158</v>
      </c>
      <c r="E276" s="206" t="s">
        <v>19</v>
      </c>
      <c r="F276" s="207" t="s">
        <v>400</v>
      </c>
      <c r="G276" s="205"/>
      <c r="H276" s="208">
        <v>0.28299999999999997</v>
      </c>
      <c r="I276" s="209"/>
      <c r="J276" s="205"/>
      <c r="K276" s="205"/>
      <c r="L276" s="210"/>
      <c r="M276" s="211"/>
      <c r="N276" s="212"/>
      <c r="O276" s="212"/>
      <c r="P276" s="212"/>
      <c r="Q276" s="212"/>
      <c r="R276" s="212"/>
      <c r="S276" s="212"/>
      <c r="T276" s="213"/>
      <c r="AT276" s="214" t="s">
        <v>158</v>
      </c>
      <c r="AU276" s="214" t="s">
        <v>83</v>
      </c>
      <c r="AV276" s="14" t="s">
        <v>83</v>
      </c>
      <c r="AW276" s="14" t="s">
        <v>35</v>
      </c>
      <c r="AX276" s="14" t="s">
        <v>73</v>
      </c>
      <c r="AY276" s="214" t="s">
        <v>145</v>
      </c>
    </row>
    <row r="277" spans="1:65" s="15" customFormat="1">
      <c r="B277" s="215"/>
      <c r="C277" s="216"/>
      <c r="D277" s="187" t="s">
        <v>158</v>
      </c>
      <c r="E277" s="217" t="s">
        <v>19</v>
      </c>
      <c r="F277" s="218" t="s">
        <v>170</v>
      </c>
      <c r="G277" s="216"/>
      <c r="H277" s="219">
        <v>0.28299999999999997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158</v>
      </c>
      <c r="AU277" s="225" t="s">
        <v>83</v>
      </c>
      <c r="AV277" s="15" t="s">
        <v>152</v>
      </c>
      <c r="AW277" s="15" t="s">
        <v>35</v>
      </c>
      <c r="AX277" s="15" t="s">
        <v>81</v>
      </c>
      <c r="AY277" s="225" t="s">
        <v>145</v>
      </c>
    </row>
    <row r="278" spans="1:65" s="12" customFormat="1" ht="22.9" customHeight="1">
      <c r="B278" s="158"/>
      <c r="C278" s="159"/>
      <c r="D278" s="160" t="s">
        <v>72</v>
      </c>
      <c r="E278" s="172" t="s">
        <v>171</v>
      </c>
      <c r="F278" s="172" t="s">
        <v>401</v>
      </c>
      <c r="G278" s="159"/>
      <c r="H278" s="159"/>
      <c r="I278" s="162"/>
      <c r="J278" s="173">
        <f>BK278</f>
        <v>0</v>
      </c>
      <c r="K278" s="159"/>
      <c r="L278" s="164"/>
      <c r="M278" s="165"/>
      <c r="N278" s="166"/>
      <c r="O278" s="166"/>
      <c r="P278" s="167">
        <f>SUM(P279:P353)</f>
        <v>0</v>
      </c>
      <c r="Q278" s="166"/>
      <c r="R278" s="167">
        <f>SUM(R279:R353)</f>
        <v>22.738334039999998</v>
      </c>
      <c r="S278" s="166"/>
      <c r="T278" s="168">
        <f>SUM(T279:T353)</f>
        <v>0</v>
      </c>
      <c r="AR278" s="169" t="s">
        <v>81</v>
      </c>
      <c r="AT278" s="170" t="s">
        <v>72</v>
      </c>
      <c r="AU278" s="170" t="s">
        <v>81</v>
      </c>
      <c r="AY278" s="169" t="s">
        <v>145</v>
      </c>
      <c r="BK278" s="171">
        <f>SUM(BK279:BK353)</f>
        <v>0</v>
      </c>
    </row>
    <row r="279" spans="1:65" s="2" customFormat="1" ht="16.5" customHeight="1">
      <c r="A279" s="35"/>
      <c r="B279" s="36"/>
      <c r="C279" s="174" t="s">
        <v>402</v>
      </c>
      <c r="D279" s="174" t="s">
        <v>147</v>
      </c>
      <c r="E279" s="175" t="s">
        <v>403</v>
      </c>
      <c r="F279" s="176" t="s">
        <v>404</v>
      </c>
      <c r="G279" s="177" t="s">
        <v>203</v>
      </c>
      <c r="H279" s="178">
        <v>0.44</v>
      </c>
      <c r="I279" s="179"/>
      <c r="J279" s="180">
        <f>ROUND(I279*H279,2)</f>
        <v>0</v>
      </c>
      <c r="K279" s="176" t="s">
        <v>151</v>
      </c>
      <c r="L279" s="40"/>
      <c r="M279" s="181" t="s">
        <v>19</v>
      </c>
      <c r="N279" s="182" t="s">
        <v>44</v>
      </c>
      <c r="O279" s="65"/>
      <c r="P279" s="183">
        <f>O279*H279</f>
        <v>0</v>
      </c>
      <c r="Q279" s="183">
        <v>2.5021499999999999</v>
      </c>
      <c r="R279" s="183">
        <f>Q279*H279</f>
        <v>1.100946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152</v>
      </c>
      <c r="AT279" s="185" t="s">
        <v>147</v>
      </c>
      <c r="AU279" s="185" t="s">
        <v>83</v>
      </c>
      <c r="AY279" s="18" t="s">
        <v>145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81</v>
      </c>
      <c r="BK279" s="186">
        <f>ROUND(I279*H279,2)</f>
        <v>0</v>
      </c>
      <c r="BL279" s="18" t="s">
        <v>152</v>
      </c>
      <c r="BM279" s="185" t="s">
        <v>405</v>
      </c>
    </row>
    <row r="280" spans="1:65" s="2" customFormat="1">
      <c r="A280" s="35"/>
      <c r="B280" s="36"/>
      <c r="C280" s="37"/>
      <c r="D280" s="187" t="s">
        <v>154</v>
      </c>
      <c r="E280" s="37"/>
      <c r="F280" s="188" t="s">
        <v>406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154</v>
      </c>
      <c r="AU280" s="18" t="s">
        <v>83</v>
      </c>
    </row>
    <row r="281" spans="1:65" s="2" customFormat="1">
      <c r="A281" s="35"/>
      <c r="B281" s="36"/>
      <c r="C281" s="37"/>
      <c r="D281" s="192" t="s">
        <v>156</v>
      </c>
      <c r="E281" s="37"/>
      <c r="F281" s="193" t="s">
        <v>407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156</v>
      </c>
      <c r="AU281" s="18" t="s">
        <v>83</v>
      </c>
    </row>
    <row r="282" spans="1:65" s="13" customFormat="1">
      <c r="B282" s="194"/>
      <c r="C282" s="195"/>
      <c r="D282" s="187" t="s">
        <v>158</v>
      </c>
      <c r="E282" s="196" t="s">
        <v>19</v>
      </c>
      <c r="F282" s="197" t="s">
        <v>408</v>
      </c>
      <c r="G282" s="195"/>
      <c r="H282" s="196" t="s">
        <v>19</v>
      </c>
      <c r="I282" s="198"/>
      <c r="J282" s="195"/>
      <c r="K282" s="195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158</v>
      </c>
      <c r="AU282" s="203" t="s">
        <v>83</v>
      </c>
      <c r="AV282" s="13" t="s">
        <v>81</v>
      </c>
      <c r="AW282" s="13" t="s">
        <v>35</v>
      </c>
      <c r="AX282" s="13" t="s">
        <v>73</v>
      </c>
      <c r="AY282" s="203" t="s">
        <v>145</v>
      </c>
    </row>
    <row r="283" spans="1:65" s="14" customFormat="1">
      <c r="B283" s="204"/>
      <c r="C283" s="205"/>
      <c r="D283" s="187" t="s">
        <v>158</v>
      </c>
      <c r="E283" s="206" t="s">
        <v>19</v>
      </c>
      <c r="F283" s="207" t="s">
        <v>409</v>
      </c>
      <c r="G283" s="205"/>
      <c r="H283" s="208">
        <v>0.44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158</v>
      </c>
      <c r="AU283" s="214" t="s">
        <v>83</v>
      </c>
      <c r="AV283" s="14" t="s">
        <v>83</v>
      </c>
      <c r="AW283" s="14" t="s">
        <v>35</v>
      </c>
      <c r="AX283" s="14" t="s">
        <v>73</v>
      </c>
      <c r="AY283" s="214" t="s">
        <v>145</v>
      </c>
    </row>
    <row r="284" spans="1:65" s="15" customFormat="1">
      <c r="B284" s="215"/>
      <c r="C284" s="216"/>
      <c r="D284" s="187" t="s">
        <v>158</v>
      </c>
      <c r="E284" s="217" t="s">
        <v>19</v>
      </c>
      <c r="F284" s="218" t="s">
        <v>170</v>
      </c>
      <c r="G284" s="216"/>
      <c r="H284" s="219">
        <v>0.44</v>
      </c>
      <c r="I284" s="220"/>
      <c r="J284" s="216"/>
      <c r="K284" s="216"/>
      <c r="L284" s="221"/>
      <c r="M284" s="222"/>
      <c r="N284" s="223"/>
      <c r="O284" s="223"/>
      <c r="P284" s="223"/>
      <c r="Q284" s="223"/>
      <c r="R284" s="223"/>
      <c r="S284" s="223"/>
      <c r="T284" s="224"/>
      <c r="AT284" s="225" t="s">
        <v>158</v>
      </c>
      <c r="AU284" s="225" t="s">
        <v>83</v>
      </c>
      <c r="AV284" s="15" t="s">
        <v>152</v>
      </c>
      <c r="AW284" s="15" t="s">
        <v>35</v>
      </c>
      <c r="AX284" s="15" t="s">
        <v>81</v>
      </c>
      <c r="AY284" s="225" t="s">
        <v>145</v>
      </c>
    </row>
    <row r="285" spans="1:65" s="2" customFormat="1" ht="24.2" customHeight="1">
      <c r="A285" s="35"/>
      <c r="B285" s="36"/>
      <c r="C285" s="174" t="s">
        <v>410</v>
      </c>
      <c r="D285" s="174" t="s">
        <v>147</v>
      </c>
      <c r="E285" s="175" t="s">
        <v>411</v>
      </c>
      <c r="F285" s="176" t="s">
        <v>412</v>
      </c>
      <c r="G285" s="177" t="s">
        <v>203</v>
      </c>
      <c r="H285" s="178">
        <v>0.44</v>
      </c>
      <c r="I285" s="179"/>
      <c r="J285" s="180">
        <f>ROUND(I285*H285,2)</f>
        <v>0</v>
      </c>
      <c r="K285" s="176" t="s">
        <v>151</v>
      </c>
      <c r="L285" s="40"/>
      <c r="M285" s="181" t="s">
        <v>19</v>
      </c>
      <c r="N285" s="182" t="s">
        <v>44</v>
      </c>
      <c r="O285" s="65"/>
      <c r="P285" s="183">
        <f>O285*H285</f>
        <v>0</v>
      </c>
      <c r="Q285" s="183">
        <v>4.8579999999999998E-2</v>
      </c>
      <c r="R285" s="183">
        <f>Q285*H285</f>
        <v>2.13752E-2</v>
      </c>
      <c r="S285" s="183">
        <v>0</v>
      </c>
      <c r="T285" s="18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185" t="s">
        <v>152</v>
      </c>
      <c r="AT285" s="185" t="s">
        <v>147</v>
      </c>
      <c r="AU285" s="185" t="s">
        <v>83</v>
      </c>
      <c r="AY285" s="18" t="s">
        <v>145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18" t="s">
        <v>81</v>
      </c>
      <c r="BK285" s="186">
        <f>ROUND(I285*H285,2)</f>
        <v>0</v>
      </c>
      <c r="BL285" s="18" t="s">
        <v>152</v>
      </c>
      <c r="BM285" s="185" t="s">
        <v>413</v>
      </c>
    </row>
    <row r="286" spans="1:65" s="2" customFormat="1" ht="19.5">
      <c r="A286" s="35"/>
      <c r="B286" s="36"/>
      <c r="C286" s="37"/>
      <c r="D286" s="187" t="s">
        <v>154</v>
      </c>
      <c r="E286" s="37"/>
      <c r="F286" s="188" t="s">
        <v>414</v>
      </c>
      <c r="G286" s="37"/>
      <c r="H286" s="37"/>
      <c r="I286" s="189"/>
      <c r="J286" s="37"/>
      <c r="K286" s="37"/>
      <c r="L286" s="40"/>
      <c r="M286" s="190"/>
      <c r="N286" s="191"/>
      <c r="O286" s="65"/>
      <c r="P286" s="65"/>
      <c r="Q286" s="65"/>
      <c r="R286" s="65"/>
      <c r="S286" s="65"/>
      <c r="T286" s="66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154</v>
      </c>
      <c r="AU286" s="18" t="s">
        <v>83</v>
      </c>
    </row>
    <row r="287" spans="1:65" s="2" customFormat="1">
      <c r="A287" s="35"/>
      <c r="B287" s="36"/>
      <c r="C287" s="37"/>
      <c r="D287" s="192" t="s">
        <v>156</v>
      </c>
      <c r="E287" s="37"/>
      <c r="F287" s="193" t="s">
        <v>415</v>
      </c>
      <c r="G287" s="37"/>
      <c r="H287" s="37"/>
      <c r="I287" s="189"/>
      <c r="J287" s="37"/>
      <c r="K287" s="37"/>
      <c r="L287" s="40"/>
      <c r="M287" s="190"/>
      <c r="N287" s="191"/>
      <c r="O287" s="65"/>
      <c r="P287" s="65"/>
      <c r="Q287" s="65"/>
      <c r="R287" s="65"/>
      <c r="S287" s="65"/>
      <c r="T287" s="66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18" t="s">
        <v>156</v>
      </c>
      <c r="AU287" s="18" t="s">
        <v>83</v>
      </c>
    </row>
    <row r="288" spans="1:65" s="13" customFormat="1">
      <c r="B288" s="194"/>
      <c r="C288" s="195"/>
      <c r="D288" s="187" t="s">
        <v>158</v>
      </c>
      <c r="E288" s="196" t="s">
        <v>19</v>
      </c>
      <c r="F288" s="197" t="s">
        <v>408</v>
      </c>
      <c r="G288" s="195"/>
      <c r="H288" s="196" t="s">
        <v>19</v>
      </c>
      <c r="I288" s="198"/>
      <c r="J288" s="195"/>
      <c r="K288" s="195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158</v>
      </c>
      <c r="AU288" s="203" t="s">
        <v>83</v>
      </c>
      <c r="AV288" s="13" t="s">
        <v>81</v>
      </c>
      <c r="AW288" s="13" t="s">
        <v>35</v>
      </c>
      <c r="AX288" s="13" t="s">
        <v>73</v>
      </c>
      <c r="AY288" s="203" t="s">
        <v>145</v>
      </c>
    </row>
    <row r="289" spans="1:65" s="14" customFormat="1">
      <c r="B289" s="204"/>
      <c r="C289" s="205"/>
      <c r="D289" s="187" t="s">
        <v>158</v>
      </c>
      <c r="E289" s="206" t="s">
        <v>19</v>
      </c>
      <c r="F289" s="207" t="s">
        <v>409</v>
      </c>
      <c r="G289" s="205"/>
      <c r="H289" s="208">
        <v>0.44</v>
      </c>
      <c r="I289" s="209"/>
      <c r="J289" s="205"/>
      <c r="K289" s="205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158</v>
      </c>
      <c r="AU289" s="214" t="s">
        <v>83</v>
      </c>
      <c r="AV289" s="14" t="s">
        <v>83</v>
      </c>
      <c r="AW289" s="14" t="s">
        <v>35</v>
      </c>
      <c r="AX289" s="14" t="s">
        <v>73</v>
      </c>
      <c r="AY289" s="214" t="s">
        <v>145</v>
      </c>
    </row>
    <row r="290" spans="1:65" s="15" customFormat="1">
      <c r="B290" s="215"/>
      <c r="C290" s="216"/>
      <c r="D290" s="187" t="s">
        <v>158</v>
      </c>
      <c r="E290" s="217" t="s">
        <v>19</v>
      </c>
      <c r="F290" s="218" t="s">
        <v>170</v>
      </c>
      <c r="G290" s="216"/>
      <c r="H290" s="219">
        <v>0.44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158</v>
      </c>
      <c r="AU290" s="225" t="s">
        <v>83</v>
      </c>
      <c r="AV290" s="15" t="s">
        <v>152</v>
      </c>
      <c r="AW290" s="15" t="s">
        <v>35</v>
      </c>
      <c r="AX290" s="15" t="s">
        <v>81</v>
      </c>
      <c r="AY290" s="225" t="s">
        <v>145</v>
      </c>
    </row>
    <row r="291" spans="1:65" s="2" customFormat="1" ht="16.5" customHeight="1">
      <c r="A291" s="35"/>
      <c r="B291" s="36"/>
      <c r="C291" s="174" t="s">
        <v>416</v>
      </c>
      <c r="D291" s="174" t="s">
        <v>147</v>
      </c>
      <c r="E291" s="175" t="s">
        <v>417</v>
      </c>
      <c r="F291" s="176" t="s">
        <v>418</v>
      </c>
      <c r="G291" s="177" t="s">
        <v>150</v>
      </c>
      <c r="H291" s="178">
        <v>2.77</v>
      </c>
      <c r="I291" s="179"/>
      <c r="J291" s="180">
        <f>ROUND(I291*H291,2)</f>
        <v>0</v>
      </c>
      <c r="K291" s="176" t="s">
        <v>151</v>
      </c>
      <c r="L291" s="40"/>
      <c r="M291" s="181" t="s">
        <v>19</v>
      </c>
      <c r="N291" s="182" t="s">
        <v>44</v>
      </c>
      <c r="O291" s="65"/>
      <c r="P291" s="183">
        <f>O291*H291</f>
        <v>0</v>
      </c>
      <c r="Q291" s="183">
        <v>4.1739999999999999E-2</v>
      </c>
      <c r="R291" s="183">
        <f>Q291*H291</f>
        <v>0.11561979999999999</v>
      </c>
      <c r="S291" s="183">
        <v>0</v>
      </c>
      <c r="T291" s="184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5" t="s">
        <v>152</v>
      </c>
      <c r="AT291" s="185" t="s">
        <v>147</v>
      </c>
      <c r="AU291" s="185" t="s">
        <v>83</v>
      </c>
      <c r="AY291" s="18" t="s">
        <v>145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18" t="s">
        <v>81</v>
      </c>
      <c r="BK291" s="186">
        <f>ROUND(I291*H291,2)</f>
        <v>0</v>
      </c>
      <c r="BL291" s="18" t="s">
        <v>152</v>
      </c>
      <c r="BM291" s="185" t="s">
        <v>419</v>
      </c>
    </row>
    <row r="292" spans="1:65" s="2" customFormat="1">
      <c r="A292" s="35"/>
      <c r="B292" s="36"/>
      <c r="C292" s="37"/>
      <c r="D292" s="187" t="s">
        <v>154</v>
      </c>
      <c r="E292" s="37"/>
      <c r="F292" s="188" t="s">
        <v>420</v>
      </c>
      <c r="G292" s="37"/>
      <c r="H292" s="37"/>
      <c r="I292" s="189"/>
      <c r="J292" s="37"/>
      <c r="K292" s="37"/>
      <c r="L292" s="40"/>
      <c r="M292" s="190"/>
      <c r="N292" s="191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154</v>
      </c>
      <c r="AU292" s="18" t="s">
        <v>83</v>
      </c>
    </row>
    <row r="293" spans="1:65" s="2" customFormat="1">
      <c r="A293" s="35"/>
      <c r="B293" s="36"/>
      <c r="C293" s="37"/>
      <c r="D293" s="192" t="s">
        <v>156</v>
      </c>
      <c r="E293" s="37"/>
      <c r="F293" s="193" t="s">
        <v>421</v>
      </c>
      <c r="G293" s="37"/>
      <c r="H293" s="37"/>
      <c r="I293" s="189"/>
      <c r="J293" s="37"/>
      <c r="K293" s="37"/>
      <c r="L293" s="40"/>
      <c r="M293" s="190"/>
      <c r="N293" s="191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156</v>
      </c>
      <c r="AU293" s="18" t="s">
        <v>83</v>
      </c>
    </row>
    <row r="294" spans="1:65" s="13" customFormat="1">
      <c r="B294" s="194"/>
      <c r="C294" s="195"/>
      <c r="D294" s="187" t="s">
        <v>158</v>
      </c>
      <c r="E294" s="196" t="s">
        <v>19</v>
      </c>
      <c r="F294" s="197" t="s">
        <v>422</v>
      </c>
      <c r="G294" s="195"/>
      <c r="H294" s="196" t="s">
        <v>19</v>
      </c>
      <c r="I294" s="198"/>
      <c r="J294" s="195"/>
      <c r="K294" s="195"/>
      <c r="L294" s="199"/>
      <c r="M294" s="200"/>
      <c r="N294" s="201"/>
      <c r="O294" s="201"/>
      <c r="P294" s="201"/>
      <c r="Q294" s="201"/>
      <c r="R294" s="201"/>
      <c r="S294" s="201"/>
      <c r="T294" s="202"/>
      <c r="AT294" s="203" t="s">
        <v>158</v>
      </c>
      <c r="AU294" s="203" t="s">
        <v>83</v>
      </c>
      <c r="AV294" s="13" t="s">
        <v>81</v>
      </c>
      <c r="AW294" s="13" t="s">
        <v>35</v>
      </c>
      <c r="AX294" s="13" t="s">
        <v>73</v>
      </c>
      <c r="AY294" s="203" t="s">
        <v>145</v>
      </c>
    </row>
    <row r="295" spans="1:65" s="14" customFormat="1">
      <c r="B295" s="204"/>
      <c r="C295" s="205"/>
      <c r="D295" s="187" t="s">
        <v>158</v>
      </c>
      <c r="E295" s="206" t="s">
        <v>19</v>
      </c>
      <c r="F295" s="207" t="s">
        <v>423</v>
      </c>
      <c r="G295" s="205"/>
      <c r="H295" s="208">
        <v>2.77</v>
      </c>
      <c r="I295" s="209"/>
      <c r="J295" s="205"/>
      <c r="K295" s="205"/>
      <c r="L295" s="210"/>
      <c r="M295" s="211"/>
      <c r="N295" s="212"/>
      <c r="O295" s="212"/>
      <c r="P295" s="212"/>
      <c r="Q295" s="212"/>
      <c r="R295" s="212"/>
      <c r="S295" s="212"/>
      <c r="T295" s="213"/>
      <c r="AT295" s="214" t="s">
        <v>158</v>
      </c>
      <c r="AU295" s="214" t="s">
        <v>83</v>
      </c>
      <c r="AV295" s="14" t="s">
        <v>83</v>
      </c>
      <c r="AW295" s="14" t="s">
        <v>35</v>
      </c>
      <c r="AX295" s="14" t="s">
        <v>81</v>
      </c>
      <c r="AY295" s="214" t="s">
        <v>145</v>
      </c>
    </row>
    <row r="296" spans="1:65" s="2" customFormat="1" ht="16.5" customHeight="1">
      <c r="A296" s="35"/>
      <c r="B296" s="36"/>
      <c r="C296" s="174" t="s">
        <v>424</v>
      </c>
      <c r="D296" s="174" t="s">
        <v>147</v>
      </c>
      <c r="E296" s="175" t="s">
        <v>425</v>
      </c>
      <c r="F296" s="176" t="s">
        <v>426</v>
      </c>
      <c r="G296" s="177" t="s">
        <v>150</v>
      </c>
      <c r="H296" s="178">
        <v>2.77</v>
      </c>
      <c r="I296" s="179"/>
      <c r="J296" s="180">
        <f>ROUND(I296*H296,2)</f>
        <v>0</v>
      </c>
      <c r="K296" s="176" t="s">
        <v>151</v>
      </c>
      <c r="L296" s="40"/>
      <c r="M296" s="181" t="s">
        <v>19</v>
      </c>
      <c r="N296" s="182" t="s">
        <v>44</v>
      </c>
      <c r="O296" s="65"/>
      <c r="P296" s="183">
        <f>O296*H296</f>
        <v>0</v>
      </c>
      <c r="Q296" s="183">
        <v>2.0000000000000002E-5</v>
      </c>
      <c r="R296" s="183">
        <f>Q296*H296</f>
        <v>5.5400000000000005E-5</v>
      </c>
      <c r="S296" s="183">
        <v>0</v>
      </c>
      <c r="T296" s="18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5" t="s">
        <v>152</v>
      </c>
      <c r="AT296" s="185" t="s">
        <v>147</v>
      </c>
      <c r="AU296" s="185" t="s">
        <v>83</v>
      </c>
      <c r="AY296" s="18" t="s">
        <v>145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8" t="s">
        <v>81</v>
      </c>
      <c r="BK296" s="186">
        <f>ROUND(I296*H296,2)</f>
        <v>0</v>
      </c>
      <c r="BL296" s="18" t="s">
        <v>152</v>
      </c>
      <c r="BM296" s="185" t="s">
        <v>427</v>
      </c>
    </row>
    <row r="297" spans="1:65" s="2" customFormat="1">
      <c r="A297" s="35"/>
      <c r="B297" s="36"/>
      <c r="C297" s="37"/>
      <c r="D297" s="187" t="s">
        <v>154</v>
      </c>
      <c r="E297" s="37"/>
      <c r="F297" s="188" t="s">
        <v>428</v>
      </c>
      <c r="G297" s="37"/>
      <c r="H297" s="37"/>
      <c r="I297" s="189"/>
      <c r="J297" s="37"/>
      <c r="K297" s="37"/>
      <c r="L297" s="40"/>
      <c r="M297" s="190"/>
      <c r="N297" s="191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154</v>
      </c>
      <c r="AU297" s="18" t="s">
        <v>83</v>
      </c>
    </row>
    <row r="298" spans="1:65" s="2" customFormat="1">
      <c r="A298" s="35"/>
      <c r="B298" s="36"/>
      <c r="C298" s="37"/>
      <c r="D298" s="192" t="s">
        <v>156</v>
      </c>
      <c r="E298" s="37"/>
      <c r="F298" s="193" t="s">
        <v>429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156</v>
      </c>
      <c r="AU298" s="18" t="s">
        <v>83</v>
      </c>
    </row>
    <row r="299" spans="1:65" s="13" customFormat="1">
      <c r="B299" s="194"/>
      <c r="C299" s="195"/>
      <c r="D299" s="187" t="s">
        <v>158</v>
      </c>
      <c r="E299" s="196" t="s">
        <v>19</v>
      </c>
      <c r="F299" s="197" t="s">
        <v>430</v>
      </c>
      <c r="G299" s="195"/>
      <c r="H299" s="196" t="s">
        <v>19</v>
      </c>
      <c r="I299" s="198"/>
      <c r="J299" s="195"/>
      <c r="K299" s="195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158</v>
      </c>
      <c r="AU299" s="203" t="s">
        <v>83</v>
      </c>
      <c r="AV299" s="13" t="s">
        <v>81</v>
      </c>
      <c r="AW299" s="13" t="s">
        <v>35</v>
      </c>
      <c r="AX299" s="13" t="s">
        <v>73</v>
      </c>
      <c r="AY299" s="203" t="s">
        <v>145</v>
      </c>
    </row>
    <row r="300" spans="1:65" s="14" customFormat="1">
      <c r="B300" s="204"/>
      <c r="C300" s="205"/>
      <c r="D300" s="187" t="s">
        <v>158</v>
      </c>
      <c r="E300" s="206" t="s">
        <v>19</v>
      </c>
      <c r="F300" s="207" t="s">
        <v>423</v>
      </c>
      <c r="G300" s="205"/>
      <c r="H300" s="208">
        <v>2.77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158</v>
      </c>
      <c r="AU300" s="214" t="s">
        <v>83</v>
      </c>
      <c r="AV300" s="14" t="s">
        <v>83</v>
      </c>
      <c r="AW300" s="14" t="s">
        <v>35</v>
      </c>
      <c r="AX300" s="14" t="s">
        <v>81</v>
      </c>
      <c r="AY300" s="214" t="s">
        <v>145</v>
      </c>
    </row>
    <row r="301" spans="1:65" s="2" customFormat="1" ht="16.5" customHeight="1">
      <c r="A301" s="35"/>
      <c r="B301" s="36"/>
      <c r="C301" s="174" t="s">
        <v>431</v>
      </c>
      <c r="D301" s="174" t="s">
        <v>147</v>
      </c>
      <c r="E301" s="175" t="s">
        <v>432</v>
      </c>
      <c r="F301" s="176" t="s">
        <v>433</v>
      </c>
      <c r="G301" s="177" t="s">
        <v>225</v>
      </c>
      <c r="H301" s="178">
        <v>3.2000000000000001E-2</v>
      </c>
      <c r="I301" s="179"/>
      <c r="J301" s="180">
        <f>ROUND(I301*H301,2)</f>
        <v>0</v>
      </c>
      <c r="K301" s="176" t="s">
        <v>151</v>
      </c>
      <c r="L301" s="40"/>
      <c r="M301" s="181" t="s">
        <v>19</v>
      </c>
      <c r="N301" s="182" t="s">
        <v>44</v>
      </c>
      <c r="O301" s="65"/>
      <c r="P301" s="183">
        <f>O301*H301</f>
        <v>0</v>
      </c>
      <c r="Q301" s="183">
        <v>1.04877</v>
      </c>
      <c r="R301" s="183">
        <f>Q301*H301</f>
        <v>3.3560640000000003E-2</v>
      </c>
      <c r="S301" s="183">
        <v>0</v>
      </c>
      <c r="T301" s="184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85" t="s">
        <v>152</v>
      </c>
      <c r="AT301" s="185" t="s">
        <v>147</v>
      </c>
      <c r="AU301" s="185" t="s">
        <v>83</v>
      </c>
      <c r="AY301" s="18" t="s">
        <v>145</v>
      </c>
      <c r="BE301" s="186">
        <f>IF(N301="základní",J301,0)</f>
        <v>0</v>
      </c>
      <c r="BF301" s="186">
        <f>IF(N301="snížená",J301,0)</f>
        <v>0</v>
      </c>
      <c r="BG301" s="186">
        <f>IF(N301="zákl. přenesená",J301,0)</f>
        <v>0</v>
      </c>
      <c r="BH301" s="186">
        <f>IF(N301="sníž. přenesená",J301,0)</f>
        <v>0</v>
      </c>
      <c r="BI301" s="186">
        <f>IF(N301="nulová",J301,0)</f>
        <v>0</v>
      </c>
      <c r="BJ301" s="18" t="s">
        <v>81</v>
      </c>
      <c r="BK301" s="186">
        <f>ROUND(I301*H301,2)</f>
        <v>0</v>
      </c>
      <c r="BL301" s="18" t="s">
        <v>152</v>
      </c>
      <c r="BM301" s="185" t="s">
        <v>434</v>
      </c>
    </row>
    <row r="302" spans="1:65" s="2" customFormat="1" ht="19.5">
      <c r="A302" s="35"/>
      <c r="B302" s="36"/>
      <c r="C302" s="37"/>
      <c r="D302" s="187" t="s">
        <v>154</v>
      </c>
      <c r="E302" s="37"/>
      <c r="F302" s="188" t="s">
        <v>435</v>
      </c>
      <c r="G302" s="37"/>
      <c r="H302" s="37"/>
      <c r="I302" s="189"/>
      <c r="J302" s="37"/>
      <c r="K302" s="37"/>
      <c r="L302" s="40"/>
      <c r="M302" s="190"/>
      <c r="N302" s="191"/>
      <c r="O302" s="65"/>
      <c r="P302" s="65"/>
      <c r="Q302" s="65"/>
      <c r="R302" s="65"/>
      <c r="S302" s="65"/>
      <c r="T302" s="66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154</v>
      </c>
      <c r="AU302" s="18" t="s">
        <v>83</v>
      </c>
    </row>
    <row r="303" spans="1:65" s="2" customFormat="1">
      <c r="A303" s="35"/>
      <c r="B303" s="36"/>
      <c r="C303" s="37"/>
      <c r="D303" s="192" t="s">
        <v>156</v>
      </c>
      <c r="E303" s="37"/>
      <c r="F303" s="193" t="s">
        <v>436</v>
      </c>
      <c r="G303" s="37"/>
      <c r="H303" s="37"/>
      <c r="I303" s="189"/>
      <c r="J303" s="37"/>
      <c r="K303" s="37"/>
      <c r="L303" s="40"/>
      <c r="M303" s="190"/>
      <c r="N303" s="191"/>
      <c r="O303" s="65"/>
      <c r="P303" s="65"/>
      <c r="Q303" s="65"/>
      <c r="R303" s="65"/>
      <c r="S303" s="65"/>
      <c r="T303" s="66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156</v>
      </c>
      <c r="AU303" s="18" t="s">
        <v>83</v>
      </c>
    </row>
    <row r="304" spans="1:65" s="13" customFormat="1">
      <c r="B304" s="194"/>
      <c r="C304" s="195"/>
      <c r="D304" s="187" t="s">
        <v>158</v>
      </c>
      <c r="E304" s="196" t="s">
        <v>19</v>
      </c>
      <c r="F304" s="197" t="s">
        <v>437</v>
      </c>
      <c r="G304" s="195"/>
      <c r="H304" s="196" t="s">
        <v>19</v>
      </c>
      <c r="I304" s="198"/>
      <c r="J304" s="195"/>
      <c r="K304" s="195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158</v>
      </c>
      <c r="AU304" s="203" t="s">
        <v>83</v>
      </c>
      <c r="AV304" s="13" t="s">
        <v>81</v>
      </c>
      <c r="AW304" s="13" t="s">
        <v>35</v>
      </c>
      <c r="AX304" s="13" t="s">
        <v>73</v>
      </c>
      <c r="AY304" s="203" t="s">
        <v>145</v>
      </c>
    </row>
    <row r="305" spans="1:65" s="13" customFormat="1">
      <c r="B305" s="194"/>
      <c r="C305" s="195"/>
      <c r="D305" s="187" t="s">
        <v>158</v>
      </c>
      <c r="E305" s="196" t="s">
        <v>19</v>
      </c>
      <c r="F305" s="197" t="s">
        <v>438</v>
      </c>
      <c r="G305" s="195"/>
      <c r="H305" s="196" t="s">
        <v>19</v>
      </c>
      <c r="I305" s="198"/>
      <c r="J305" s="195"/>
      <c r="K305" s="195"/>
      <c r="L305" s="199"/>
      <c r="M305" s="200"/>
      <c r="N305" s="201"/>
      <c r="O305" s="201"/>
      <c r="P305" s="201"/>
      <c r="Q305" s="201"/>
      <c r="R305" s="201"/>
      <c r="S305" s="201"/>
      <c r="T305" s="202"/>
      <c r="AT305" s="203" t="s">
        <v>158</v>
      </c>
      <c r="AU305" s="203" t="s">
        <v>83</v>
      </c>
      <c r="AV305" s="13" t="s">
        <v>81</v>
      </c>
      <c r="AW305" s="13" t="s">
        <v>35</v>
      </c>
      <c r="AX305" s="13" t="s">
        <v>73</v>
      </c>
      <c r="AY305" s="203" t="s">
        <v>145</v>
      </c>
    </row>
    <row r="306" spans="1:65" s="14" customFormat="1">
      <c r="B306" s="204"/>
      <c r="C306" s="205"/>
      <c r="D306" s="187" t="s">
        <v>158</v>
      </c>
      <c r="E306" s="206" t="s">
        <v>19</v>
      </c>
      <c r="F306" s="207" t="s">
        <v>439</v>
      </c>
      <c r="G306" s="205"/>
      <c r="H306" s="208">
        <v>3.2000000000000001E-2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158</v>
      </c>
      <c r="AU306" s="214" t="s">
        <v>83</v>
      </c>
      <c r="AV306" s="14" t="s">
        <v>83</v>
      </c>
      <c r="AW306" s="14" t="s">
        <v>35</v>
      </c>
      <c r="AX306" s="14" t="s">
        <v>73</v>
      </c>
      <c r="AY306" s="214" t="s">
        <v>145</v>
      </c>
    </row>
    <row r="307" spans="1:65" s="15" customFormat="1">
      <c r="B307" s="215"/>
      <c r="C307" s="216"/>
      <c r="D307" s="187" t="s">
        <v>158</v>
      </c>
      <c r="E307" s="217" t="s">
        <v>19</v>
      </c>
      <c r="F307" s="218" t="s">
        <v>170</v>
      </c>
      <c r="G307" s="216"/>
      <c r="H307" s="219">
        <v>3.2000000000000001E-2</v>
      </c>
      <c r="I307" s="220"/>
      <c r="J307" s="216"/>
      <c r="K307" s="216"/>
      <c r="L307" s="221"/>
      <c r="M307" s="222"/>
      <c r="N307" s="223"/>
      <c r="O307" s="223"/>
      <c r="P307" s="223"/>
      <c r="Q307" s="223"/>
      <c r="R307" s="223"/>
      <c r="S307" s="223"/>
      <c r="T307" s="224"/>
      <c r="AT307" s="225" t="s">
        <v>158</v>
      </c>
      <c r="AU307" s="225" t="s">
        <v>83</v>
      </c>
      <c r="AV307" s="15" t="s">
        <v>152</v>
      </c>
      <c r="AW307" s="15" t="s">
        <v>35</v>
      </c>
      <c r="AX307" s="15" t="s">
        <v>81</v>
      </c>
      <c r="AY307" s="225" t="s">
        <v>145</v>
      </c>
    </row>
    <row r="308" spans="1:65" s="2" customFormat="1" ht="24.2" customHeight="1">
      <c r="A308" s="35"/>
      <c r="B308" s="36"/>
      <c r="C308" s="174" t="s">
        <v>440</v>
      </c>
      <c r="D308" s="174" t="s">
        <v>147</v>
      </c>
      <c r="E308" s="175" t="s">
        <v>441</v>
      </c>
      <c r="F308" s="176" t="s">
        <v>442</v>
      </c>
      <c r="G308" s="177" t="s">
        <v>203</v>
      </c>
      <c r="H308" s="178">
        <v>3.9369999999999998</v>
      </c>
      <c r="I308" s="179"/>
      <c r="J308" s="180">
        <f>ROUND(I308*H308,2)</f>
        <v>0</v>
      </c>
      <c r="K308" s="176" t="s">
        <v>151</v>
      </c>
      <c r="L308" s="40"/>
      <c r="M308" s="181" t="s">
        <v>19</v>
      </c>
      <c r="N308" s="182" t="s">
        <v>44</v>
      </c>
      <c r="O308" s="65"/>
      <c r="P308" s="183">
        <f>O308*H308</f>
        <v>0</v>
      </c>
      <c r="Q308" s="183">
        <v>7.9549999999999996E-2</v>
      </c>
      <c r="R308" s="183">
        <f>Q308*H308</f>
        <v>0.31318834999999995</v>
      </c>
      <c r="S308" s="183">
        <v>0</v>
      </c>
      <c r="T308" s="18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152</v>
      </c>
      <c r="AT308" s="185" t="s">
        <v>147</v>
      </c>
      <c r="AU308" s="185" t="s">
        <v>83</v>
      </c>
      <c r="AY308" s="18" t="s">
        <v>145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8" t="s">
        <v>81</v>
      </c>
      <c r="BK308" s="186">
        <f>ROUND(I308*H308,2)</f>
        <v>0</v>
      </c>
      <c r="BL308" s="18" t="s">
        <v>152</v>
      </c>
      <c r="BM308" s="185" t="s">
        <v>443</v>
      </c>
    </row>
    <row r="309" spans="1:65" s="2" customFormat="1" ht="19.5">
      <c r="A309" s="35"/>
      <c r="B309" s="36"/>
      <c r="C309" s="37"/>
      <c r="D309" s="187" t="s">
        <v>154</v>
      </c>
      <c r="E309" s="37"/>
      <c r="F309" s="188" t="s">
        <v>444</v>
      </c>
      <c r="G309" s="37"/>
      <c r="H309" s="37"/>
      <c r="I309" s="189"/>
      <c r="J309" s="37"/>
      <c r="K309" s="37"/>
      <c r="L309" s="40"/>
      <c r="M309" s="190"/>
      <c r="N309" s="191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154</v>
      </c>
      <c r="AU309" s="18" t="s">
        <v>83</v>
      </c>
    </row>
    <row r="310" spans="1:65" s="2" customFormat="1">
      <c r="A310" s="35"/>
      <c r="B310" s="36"/>
      <c r="C310" s="37"/>
      <c r="D310" s="192" t="s">
        <v>156</v>
      </c>
      <c r="E310" s="37"/>
      <c r="F310" s="193" t="s">
        <v>445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156</v>
      </c>
      <c r="AU310" s="18" t="s">
        <v>83</v>
      </c>
    </row>
    <row r="311" spans="1:65" s="13" customFormat="1">
      <c r="B311" s="194"/>
      <c r="C311" s="195"/>
      <c r="D311" s="187" t="s">
        <v>158</v>
      </c>
      <c r="E311" s="196" t="s">
        <v>19</v>
      </c>
      <c r="F311" s="197" t="s">
        <v>446</v>
      </c>
      <c r="G311" s="195"/>
      <c r="H311" s="196" t="s">
        <v>19</v>
      </c>
      <c r="I311" s="198"/>
      <c r="J311" s="195"/>
      <c r="K311" s="195"/>
      <c r="L311" s="199"/>
      <c r="M311" s="200"/>
      <c r="N311" s="201"/>
      <c r="O311" s="201"/>
      <c r="P311" s="201"/>
      <c r="Q311" s="201"/>
      <c r="R311" s="201"/>
      <c r="S311" s="201"/>
      <c r="T311" s="202"/>
      <c r="AT311" s="203" t="s">
        <v>158</v>
      </c>
      <c r="AU311" s="203" t="s">
        <v>83</v>
      </c>
      <c r="AV311" s="13" t="s">
        <v>81</v>
      </c>
      <c r="AW311" s="13" t="s">
        <v>35</v>
      </c>
      <c r="AX311" s="13" t="s">
        <v>73</v>
      </c>
      <c r="AY311" s="203" t="s">
        <v>145</v>
      </c>
    </row>
    <row r="312" spans="1:65" s="14" customFormat="1">
      <c r="B312" s="204"/>
      <c r="C312" s="205"/>
      <c r="D312" s="187" t="s">
        <v>158</v>
      </c>
      <c r="E312" s="206" t="s">
        <v>19</v>
      </c>
      <c r="F312" s="207" t="s">
        <v>447</v>
      </c>
      <c r="G312" s="205"/>
      <c r="H312" s="208">
        <v>3.2879999999999998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158</v>
      </c>
      <c r="AU312" s="214" t="s">
        <v>83</v>
      </c>
      <c r="AV312" s="14" t="s">
        <v>83</v>
      </c>
      <c r="AW312" s="14" t="s">
        <v>35</v>
      </c>
      <c r="AX312" s="14" t="s">
        <v>73</v>
      </c>
      <c r="AY312" s="214" t="s">
        <v>145</v>
      </c>
    </row>
    <row r="313" spans="1:65" s="14" customFormat="1">
      <c r="B313" s="204"/>
      <c r="C313" s="205"/>
      <c r="D313" s="187" t="s">
        <v>158</v>
      </c>
      <c r="E313" s="206" t="s">
        <v>19</v>
      </c>
      <c r="F313" s="207" t="s">
        <v>448</v>
      </c>
      <c r="G313" s="205"/>
      <c r="H313" s="208">
        <v>0.64900000000000002</v>
      </c>
      <c r="I313" s="209"/>
      <c r="J313" s="205"/>
      <c r="K313" s="205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158</v>
      </c>
      <c r="AU313" s="214" t="s">
        <v>83</v>
      </c>
      <c r="AV313" s="14" t="s">
        <v>83</v>
      </c>
      <c r="AW313" s="14" t="s">
        <v>35</v>
      </c>
      <c r="AX313" s="14" t="s">
        <v>73</v>
      </c>
      <c r="AY313" s="214" t="s">
        <v>145</v>
      </c>
    </row>
    <row r="314" spans="1:65" s="15" customFormat="1">
      <c r="B314" s="215"/>
      <c r="C314" s="216"/>
      <c r="D314" s="187" t="s">
        <v>158</v>
      </c>
      <c r="E314" s="217" t="s">
        <v>19</v>
      </c>
      <c r="F314" s="218" t="s">
        <v>170</v>
      </c>
      <c r="G314" s="216"/>
      <c r="H314" s="219">
        <v>3.9369999999999998</v>
      </c>
      <c r="I314" s="220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AT314" s="225" t="s">
        <v>158</v>
      </c>
      <c r="AU314" s="225" t="s">
        <v>83</v>
      </c>
      <c r="AV314" s="15" t="s">
        <v>152</v>
      </c>
      <c r="AW314" s="15" t="s">
        <v>35</v>
      </c>
      <c r="AX314" s="15" t="s">
        <v>81</v>
      </c>
      <c r="AY314" s="225" t="s">
        <v>145</v>
      </c>
    </row>
    <row r="315" spans="1:65" s="2" customFormat="1" ht="16.5" customHeight="1">
      <c r="A315" s="35"/>
      <c r="B315" s="36"/>
      <c r="C315" s="226" t="s">
        <v>449</v>
      </c>
      <c r="D315" s="226" t="s">
        <v>188</v>
      </c>
      <c r="E315" s="227" t="s">
        <v>450</v>
      </c>
      <c r="F315" s="228" t="s">
        <v>451</v>
      </c>
      <c r="G315" s="229" t="s">
        <v>452</v>
      </c>
      <c r="H315" s="230">
        <v>6</v>
      </c>
      <c r="I315" s="231"/>
      <c r="J315" s="232">
        <f>ROUND(I315*H315,2)</f>
        <v>0</v>
      </c>
      <c r="K315" s="228" t="s">
        <v>450</v>
      </c>
      <c r="L315" s="233"/>
      <c r="M315" s="234" t="s">
        <v>19</v>
      </c>
      <c r="N315" s="235" t="s">
        <v>44</v>
      </c>
      <c r="O315" s="65"/>
      <c r="P315" s="183">
        <f>O315*H315</f>
        <v>0</v>
      </c>
      <c r="Q315" s="183">
        <v>1.343</v>
      </c>
      <c r="R315" s="183">
        <f>Q315*H315</f>
        <v>8.0579999999999998</v>
      </c>
      <c r="S315" s="183">
        <v>0</v>
      </c>
      <c r="T315" s="18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5" t="s">
        <v>191</v>
      </c>
      <c r="AT315" s="185" t="s">
        <v>188</v>
      </c>
      <c r="AU315" s="185" t="s">
        <v>83</v>
      </c>
      <c r="AY315" s="18" t="s">
        <v>145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18" t="s">
        <v>81</v>
      </c>
      <c r="BK315" s="186">
        <f>ROUND(I315*H315,2)</f>
        <v>0</v>
      </c>
      <c r="BL315" s="18" t="s">
        <v>152</v>
      </c>
      <c r="BM315" s="185" t="s">
        <v>453</v>
      </c>
    </row>
    <row r="316" spans="1:65" s="2" customFormat="1">
      <c r="A316" s="35"/>
      <c r="B316" s="36"/>
      <c r="C316" s="37"/>
      <c r="D316" s="187" t="s">
        <v>154</v>
      </c>
      <c r="E316" s="37"/>
      <c r="F316" s="188" t="s">
        <v>451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154</v>
      </c>
      <c r="AU316" s="18" t="s">
        <v>83</v>
      </c>
    </row>
    <row r="317" spans="1:65" s="2" customFormat="1" ht="16.5" customHeight="1">
      <c r="A317" s="35"/>
      <c r="B317" s="36"/>
      <c r="C317" s="226" t="s">
        <v>454</v>
      </c>
      <c r="D317" s="226" t="s">
        <v>188</v>
      </c>
      <c r="E317" s="227" t="s">
        <v>455</v>
      </c>
      <c r="F317" s="228" t="s">
        <v>456</v>
      </c>
      <c r="G317" s="229" t="s">
        <v>452</v>
      </c>
      <c r="H317" s="230">
        <v>1</v>
      </c>
      <c r="I317" s="231"/>
      <c r="J317" s="232">
        <f>ROUND(I317*H317,2)</f>
        <v>0</v>
      </c>
      <c r="K317" s="228" t="s">
        <v>450</v>
      </c>
      <c r="L317" s="233"/>
      <c r="M317" s="234" t="s">
        <v>19</v>
      </c>
      <c r="N317" s="235" t="s">
        <v>44</v>
      </c>
      <c r="O317" s="65"/>
      <c r="P317" s="183">
        <f>O317*H317</f>
        <v>0</v>
      </c>
      <c r="Q317" s="183">
        <v>1.591</v>
      </c>
      <c r="R317" s="183">
        <f>Q317*H317</f>
        <v>1.591</v>
      </c>
      <c r="S317" s="183">
        <v>0</v>
      </c>
      <c r="T317" s="18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85" t="s">
        <v>191</v>
      </c>
      <c r="AT317" s="185" t="s">
        <v>188</v>
      </c>
      <c r="AU317" s="185" t="s">
        <v>83</v>
      </c>
      <c r="AY317" s="18" t="s">
        <v>145</v>
      </c>
      <c r="BE317" s="186">
        <f>IF(N317="základní",J317,0)</f>
        <v>0</v>
      </c>
      <c r="BF317" s="186">
        <f>IF(N317="snížená",J317,0)</f>
        <v>0</v>
      </c>
      <c r="BG317" s="186">
        <f>IF(N317="zákl. přenesená",J317,0)</f>
        <v>0</v>
      </c>
      <c r="BH317" s="186">
        <f>IF(N317="sníž. přenesená",J317,0)</f>
        <v>0</v>
      </c>
      <c r="BI317" s="186">
        <f>IF(N317="nulová",J317,0)</f>
        <v>0</v>
      </c>
      <c r="BJ317" s="18" t="s">
        <v>81</v>
      </c>
      <c r="BK317" s="186">
        <f>ROUND(I317*H317,2)</f>
        <v>0</v>
      </c>
      <c r="BL317" s="18" t="s">
        <v>152</v>
      </c>
      <c r="BM317" s="185" t="s">
        <v>457</v>
      </c>
    </row>
    <row r="318" spans="1:65" s="2" customFormat="1">
      <c r="A318" s="35"/>
      <c r="B318" s="36"/>
      <c r="C318" s="37"/>
      <c r="D318" s="187" t="s">
        <v>154</v>
      </c>
      <c r="E318" s="37"/>
      <c r="F318" s="188" t="s">
        <v>456</v>
      </c>
      <c r="G318" s="37"/>
      <c r="H318" s="37"/>
      <c r="I318" s="189"/>
      <c r="J318" s="37"/>
      <c r="K318" s="37"/>
      <c r="L318" s="40"/>
      <c r="M318" s="190"/>
      <c r="N318" s="191"/>
      <c r="O318" s="65"/>
      <c r="P318" s="65"/>
      <c r="Q318" s="65"/>
      <c r="R318" s="65"/>
      <c r="S318" s="65"/>
      <c r="T318" s="66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8" t="s">
        <v>154</v>
      </c>
      <c r="AU318" s="18" t="s">
        <v>83</v>
      </c>
    </row>
    <row r="319" spans="1:65" s="2" customFormat="1" ht="16.5" customHeight="1">
      <c r="A319" s="35"/>
      <c r="B319" s="36"/>
      <c r="C319" s="174" t="s">
        <v>458</v>
      </c>
      <c r="D319" s="174" t="s">
        <v>147</v>
      </c>
      <c r="E319" s="175" t="s">
        <v>459</v>
      </c>
      <c r="F319" s="176" t="s">
        <v>460</v>
      </c>
      <c r="G319" s="177" t="s">
        <v>203</v>
      </c>
      <c r="H319" s="178">
        <v>4.4000000000000004</v>
      </c>
      <c r="I319" s="179"/>
      <c r="J319" s="180">
        <f>ROUND(I319*H319,2)</f>
        <v>0</v>
      </c>
      <c r="K319" s="176" t="s">
        <v>151</v>
      </c>
      <c r="L319" s="40"/>
      <c r="M319" s="181" t="s">
        <v>19</v>
      </c>
      <c r="N319" s="182" t="s">
        <v>44</v>
      </c>
      <c r="O319" s="65"/>
      <c r="P319" s="183">
        <f>O319*H319</f>
        <v>0</v>
      </c>
      <c r="Q319" s="183">
        <v>2.5020899999999999</v>
      </c>
      <c r="R319" s="183">
        <f>Q319*H319</f>
        <v>11.009196000000001</v>
      </c>
      <c r="S319" s="183">
        <v>0</v>
      </c>
      <c r="T319" s="18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5" t="s">
        <v>152</v>
      </c>
      <c r="AT319" s="185" t="s">
        <v>147</v>
      </c>
      <c r="AU319" s="185" t="s">
        <v>83</v>
      </c>
      <c r="AY319" s="18" t="s">
        <v>145</v>
      </c>
      <c r="BE319" s="186">
        <f>IF(N319="základní",J319,0)</f>
        <v>0</v>
      </c>
      <c r="BF319" s="186">
        <f>IF(N319="snížená",J319,0)</f>
        <v>0</v>
      </c>
      <c r="BG319" s="186">
        <f>IF(N319="zákl. přenesená",J319,0)</f>
        <v>0</v>
      </c>
      <c r="BH319" s="186">
        <f>IF(N319="sníž. přenesená",J319,0)</f>
        <v>0</v>
      </c>
      <c r="BI319" s="186">
        <f>IF(N319="nulová",J319,0)</f>
        <v>0</v>
      </c>
      <c r="BJ319" s="18" t="s">
        <v>81</v>
      </c>
      <c r="BK319" s="186">
        <f>ROUND(I319*H319,2)</f>
        <v>0</v>
      </c>
      <c r="BL319" s="18" t="s">
        <v>152</v>
      </c>
      <c r="BM319" s="185" t="s">
        <v>461</v>
      </c>
    </row>
    <row r="320" spans="1:65" s="2" customFormat="1">
      <c r="A320" s="35"/>
      <c r="B320" s="36"/>
      <c r="C320" s="37"/>
      <c r="D320" s="187" t="s">
        <v>154</v>
      </c>
      <c r="E320" s="37"/>
      <c r="F320" s="188" t="s">
        <v>462</v>
      </c>
      <c r="G320" s="37"/>
      <c r="H320" s="37"/>
      <c r="I320" s="189"/>
      <c r="J320" s="37"/>
      <c r="K320" s="37"/>
      <c r="L320" s="40"/>
      <c r="M320" s="190"/>
      <c r="N320" s="191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154</v>
      </c>
      <c r="AU320" s="18" t="s">
        <v>83</v>
      </c>
    </row>
    <row r="321" spans="1:65" s="2" customFormat="1">
      <c r="A321" s="35"/>
      <c r="B321" s="36"/>
      <c r="C321" s="37"/>
      <c r="D321" s="192" t="s">
        <v>156</v>
      </c>
      <c r="E321" s="37"/>
      <c r="F321" s="193" t="s">
        <v>463</v>
      </c>
      <c r="G321" s="37"/>
      <c r="H321" s="37"/>
      <c r="I321" s="189"/>
      <c r="J321" s="37"/>
      <c r="K321" s="37"/>
      <c r="L321" s="40"/>
      <c r="M321" s="190"/>
      <c r="N321" s="191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156</v>
      </c>
      <c r="AU321" s="18" t="s">
        <v>83</v>
      </c>
    </row>
    <row r="322" spans="1:65" s="13" customFormat="1">
      <c r="B322" s="194"/>
      <c r="C322" s="195"/>
      <c r="D322" s="187" t="s">
        <v>158</v>
      </c>
      <c r="E322" s="196" t="s">
        <v>19</v>
      </c>
      <c r="F322" s="197" t="s">
        <v>464</v>
      </c>
      <c r="G322" s="195"/>
      <c r="H322" s="196" t="s">
        <v>19</v>
      </c>
      <c r="I322" s="198"/>
      <c r="J322" s="195"/>
      <c r="K322" s="195"/>
      <c r="L322" s="199"/>
      <c r="M322" s="200"/>
      <c r="N322" s="201"/>
      <c r="O322" s="201"/>
      <c r="P322" s="201"/>
      <c r="Q322" s="201"/>
      <c r="R322" s="201"/>
      <c r="S322" s="201"/>
      <c r="T322" s="202"/>
      <c r="AT322" s="203" t="s">
        <v>158</v>
      </c>
      <c r="AU322" s="203" t="s">
        <v>83</v>
      </c>
      <c r="AV322" s="13" t="s">
        <v>81</v>
      </c>
      <c r="AW322" s="13" t="s">
        <v>35</v>
      </c>
      <c r="AX322" s="13" t="s">
        <v>73</v>
      </c>
      <c r="AY322" s="203" t="s">
        <v>145</v>
      </c>
    </row>
    <row r="323" spans="1:65" s="14" customFormat="1">
      <c r="B323" s="204"/>
      <c r="C323" s="205"/>
      <c r="D323" s="187" t="s">
        <v>158</v>
      </c>
      <c r="E323" s="206" t="s">
        <v>19</v>
      </c>
      <c r="F323" s="207" t="s">
        <v>465</v>
      </c>
      <c r="G323" s="205"/>
      <c r="H323" s="208">
        <v>4.4000000000000004</v>
      </c>
      <c r="I323" s="209"/>
      <c r="J323" s="205"/>
      <c r="K323" s="205"/>
      <c r="L323" s="210"/>
      <c r="M323" s="211"/>
      <c r="N323" s="212"/>
      <c r="O323" s="212"/>
      <c r="P323" s="212"/>
      <c r="Q323" s="212"/>
      <c r="R323" s="212"/>
      <c r="S323" s="212"/>
      <c r="T323" s="213"/>
      <c r="AT323" s="214" t="s">
        <v>158</v>
      </c>
      <c r="AU323" s="214" t="s">
        <v>83</v>
      </c>
      <c r="AV323" s="14" t="s">
        <v>83</v>
      </c>
      <c r="AW323" s="14" t="s">
        <v>35</v>
      </c>
      <c r="AX323" s="14" t="s">
        <v>73</v>
      </c>
      <c r="AY323" s="214" t="s">
        <v>145</v>
      </c>
    </row>
    <row r="324" spans="1:65" s="15" customFormat="1">
      <c r="B324" s="215"/>
      <c r="C324" s="216"/>
      <c r="D324" s="187" t="s">
        <v>158</v>
      </c>
      <c r="E324" s="217" t="s">
        <v>19</v>
      </c>
      <c r="F324" s="218" t="s">
        <v>170</v>
      </c>
      <c r="G324" s="216"/>
      <c r="H324" s="219">
        <v>4.4000000000000004</v>
      </c>
      <c r="I324" s="220"/>
      <c r="J324" s="216"/>
      <c r="K324" s="216"/>
      <c r="L324" s="221"/>
      <c r="M324" s="222"/>
      <c r="N324" s="223"/>
      <c r="O324" s="223"/>
      <c r="P324" s="223"/>
      <c r="Q324" s="223"/>
      <c r="R324" s="223"/>
      <c r="S324" s="223"/>
      <c r="T324" s="224"/>
      <c r="AT324" s="225" t="s">
        <v>158</v>
      </c>
      <c r="AU324" s="225" t="s">
        <v>83</v>
      </c>
      <c r="AV324" s="15" t="s">
        <v>152</v>
      </c>
      <c r="AW324" s="15" t="s">
        <v>35</v>
      </c>
      <c r="AX324" s="15" t="s">
        <v>81</v>
      </c>
      <c r="AY324" s="225" t="s">
        <v>145</v>
      </c>
    </row>
    <row r="325" spans="1:65" s="2" customFormat="1" ht="24.2" customHeight="1">
      <c r="A325" s="35"/>
      <c r="B325" s="36"/>
      <c r="C325" s="174" t="s">
        <v>466</v>
      </c>
      <c r="D325" s="174" t="s">
        <v>147</v>
      </c>
      <c r="E325" s="175" t="s">
        <v>467</v>
      </c>
      <c r="F325" s="176" t="s">
        <v>468</v>
      </c>
      <c r="G325" s="177" t="s">
        <v>203</v>
      </c>
      <c r="H325" s="178">
        <v>4.4000000000000004</v>
      </c>
      <c r="I325" s="179"/>
      <c r="J325" s="180">
        <f>ROUND(I325*H325,2)</f>
        <v>0</v>
      </c>
      <c r="K325" s="176" t="s">
        <v>151</v>
      </c>
      <c r="L325" s="40"/>
      <c r="M325" s="181" t="s">
        <v>19</v>
      </c>
      <c r="N325" s="182" t="s">
        <v>44</v>
      </c>
      <c r="O325" s="65"/>
      <c r="P325" s="183">
        <f>O325*H325</f>
        <v>0</v>
      </c>
      <c r="Q325" s="183">
        <v>4.8579999999999998E-2</v>
      </c>
      <c r="R325" s="183">
        <f>Q325*H325</f>
        <v>0.213752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152</v>
      </c>
      <c r="AT325" s="185" t="s">
        <v>147</v>
      </c>
      <c r="AU325" s="185" t="s">
        <v>83</v>
      </c>
      <c r="AY325" s="18" t="s">
        <v>145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81</v>
      </c>
      <c r="BK325" s="186">
        <f>ROUND(I325*H325,2)</f>
        <v>0</v>
      </c>
      <c r="BL325" s="18" t="s">
        <v>152</v>
      </c>
      <c r="BM325" s="185" t="s">
        <v>469</v>
      </c>
    </row>
    <row r="326" spans="1:65" s="2" customFormat="1" ht="19.5">
      <c r="A326" s="35"/>
      <c r="B326" s="36"/>
      <c r="C326" s="37"/>
      <c r="D326" s="187" t="s">
        <v>154</v>
      </c>
      <c r="E326" s="37"/>
      <c r="F326" s="188" t="s">
        <v>470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154</v>
      </c>
      <c r="AU326" s="18" t="s">
        <v>83</v>
      </c>
    </row>
    <row r="327" spans="1:65" s="2" customFormat="1">
      <c r="A327" s="35"/>
      <c r="B327" s="36"/>
      <c r="C327" s="37"/>
      <c r="D327" s="192" t="s">
        <v>156</v>
      </c>
      <c r="E327" s="37"/>
      <c r="F327" s="193" t="s">
        <v>471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156</v>
      </c>
      <c r="AU327" s="18" t="s">
        <v>83</v>
      </c>
    </row>
    <row r="328" spans="1:65" s="14" customFormat="1">
      <c r="B328" s="204"/>
      <c r="C328" s="205"/>
      <c r="D328" s="187" t="s">
        <v>158</v>
      </c>
      <c r="E328" s="206" t="s">
        <v>19</v>
      </c>
      <c r="F328" s="207" t="s">
        <v>465</v>
      </c>
      <c r="G328" s="205"/>
      <c r="H328" s="208">
        <v>4.4000000000000004</v>
      </c>
      <c r="I328" s="209"/>
      <c r="J328" s="205"/>
      <c r="K328" s="205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158</v>
      </c>
      <c r="AU328" s="214" t="s">
        <v>83</v>
      </c>
      <c r="AV328" s="14" t="s">
        <v>83</v>
      </c>
      <c r="AW328" s="14" t="s">
        <v>35</v>
      </c>
      <c r="AX328" s="14" t="s">
        <v>73</v>
      </c>
      <c r="AY328" s="214" t="s">
        <v>145</v>
      </c>
    </row>
    <row r="329" spans="1:65" s="15" customFormat="1">
      <c r="B329" s="215"/>
      <c r="C329" s="216"/>
      <c r="D329" s="187" t="s">
        <v>158</v>
      </c>
      <c r="E329" s="217" t="s">
        <v>19</v>
      </c>
      <c r="F329" s="218" t="s">
        <v>170</v>
      </c>
      <c r="G329" s="216"/>
      <c r="H329" s="219">
        <v>4.4000000000000004</v>
      </c>
      <c r="I329" s="220"/>
      <c r="J329" s="216"/>
      <c r="K329" s="216"/>
      <c r="L329" s="221"/>
      <c r="M329" s="222"/>
      <c r="N329" s="223"/>
      <c r="O329" s="223"/>
      <c r="P329" s="223"/>
      <c r="Q329" s="223"/>
      <c r="R329" s="223"/>
      <c r="S329" s="223"/>
      <c r="T329" s="224"/>
      <c r="AT329" s="225" t="s">
        <v>158</v>
      </c>
      <c r="AU329" s="225" t="s">
        <v>83</v>
      </c>
      <c r="AV329" s="15" t="s">
        <v>152</v>
      </c>
      <c r="AW329" s="15" t="s">
        <v>35</v>
      </c>
      <c r="AX329" s="15" t="s">
        <v>81</v>
      </c>
      <c r="AY329" s="225" t="s">
        <v>145</v>
      </c>
    </row>
    <row r="330" spans="1:65" s="2" customFormat="1" ht="33" customHeight="1">
      <c r="A330" s="35"/>
      <c r="B330" s="36"/>
      <c r="C330" s="174" t="s">
        <v>472</v>
      </c>
      <c r="D330" s="174" t="s">
        <v>147</v>
      </c>
      <c r="E330" s="175" t="s">
        <v>473</v>
      </c>
      <c r="F330" s="176" t="s">
        <v>474</v>
      </c>
      <c r="G330" s="177" t="s">
        <v>150</v>
      </c>
      <c r="H330" s="178">
        <v>15.675000000000001</v>
      </c>
      <c r="I330" s="179"/>
      <c r="J330" s="180">
        <f>ROUND(I330*H330,2)</f>
        <v>0</v>
      </c>
      <c r="K330" s="176" t="s">
        <v>151</v>
      </c>
      <c r="L330" s="40"/>
      <c r="M330" s="181" t="s">
        <v>19</v>
      </c>
      <c r="N330" s="182" t="s">
        <v>44</v>
      </c>
      <c r="O330" s="65"/>
      <c r="P330" s="183">
        <f>O330*H330</f>
        <v>0</v>
      </c>
      <c r="Q330" s="183">
        <v>1.32E-3</v>
      </c>
      <c r="R330" s="183">
        <f>Q330*H330</f>
        <v>2.0691000000000001E-2</v>
      </c>
      <c r="S330" s="183">
        <v>0</v>
      </c>
      <c r="T330" s="184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85" t="s">
        <v>152</v>
      </c>
      <c r="AT330" s="185" t="s">
        <v>147</v>
      </c>
      <c r="AU330" s="185" t="s">
        <v>83</v>
      </c>
      <c r="AY330" s="18" t="s">
        <v>145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18" t="s">
        <v>81</v>
      </c>
      <c r="BK330" s="186">
        <f>ROUND(I330*H330,2)</f>
        <v>0</v>
      </c>
      <c r="BL330" s="18" t="s">
        <v>152</v>
      </c>
      <c r="BM330" s="185" t="s">
        <v>475</v>
      </c>
    </row>
    <row r="331" spans="1:65" s="2" customFormat="1" ht="19.5">
      <c r="A331" s="35"/>
      <c r="B331" s="36"/>
      <c r="C331" s="37"/>
      <c r="D331" s="187" t="s">
        <v>154</v>
      </c>
      <c r="E331" s="37"/>
      <c r="F331" s="188" t="s">
        <v>476</v>
      </c>
      <c r="G331" s="37"/>
      <c r="H331" s="37"/>
      <c r="I331" s="189"/>
      <c r="J331" s="37"/>
      <c r="K331" s="37"/>
      <c r="L331" s="40"/>
      <c r="M331" s="190"/>
      <c r="N331" s="191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154</v>
      </c>
      <c r="AU331" s="18" t="s">
        <v>83</v>
      </c>
    </row>
    <row r="332" spans="1:65" s="2" customFormat="1">
      <c r="A332" s="35"/>
      <c r="B332" s="36"/>
      <c r="C332" s="37"/>
      <c r="D332" s="192" t="s">
        <v>156</v>
      </c>
      <c r="E332" s="37"/>
      <c r="F332" s="193" t="s">
        <v>477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156</v>
      </c>
      <c r="AU332" s="18" t="s">
        <v>83</v>
      </c>
    </row>
    <row r="333" spans="1:65" s="13" customFormat="1">
      <c r="B333" s="194"/>
      <c r="C333" s="195"/>
      <c r="D333" s="187" t="s">
        <v>158</v>
      </c>
      <c r="E333" s="196" t="s">
        <v>19</v>
      </c>
      <c r="F333" s="197" t="s">
        <v>478</v>
      </c>
      <c r="G333" s="195"/>
      <c r="H333" s="196" t="s">
        <v>19</v>
      </c>
      <c r="I333" s="198"/>
      <c r="J333" s="195"/>
      <c r="K333" s="195"/>
      <c r="L333" s="199"/>
      <c r="M333" s="200"/>
      <c r="N333" s="201"/>
      <c r="O333" s="201"/>
      <c r="P333" s="201"/>
      <c r="Q333" s="201"/>
      <c r="R333" s="201"/>
      <c r="S333" s="201"/>
      <c r="T333" s="202"/>
      <c r="AT333" s="203" t="s">
        <v>158</v>
      </c>
      <c r="AU333" s="203" t="s">
        <v>83</v>
      </c>
      <c r="AV333" s="13" t="s">
        <v>81</v>
      </c>
      <c r="AW333" s="13" t="s">
        <v>35</v>
      </c>
      <c r="AX333" s="13" t="s">
        <v>73</v>
      </c>
      <c r="AY333" s="203" t="s">
        <v>145</v>
      </c>
    </row>
    <row r="334" spans="1:65" s="14" customFormat="1">
      <c r="B334" s="204"/>
      <c r="C334" s="205"/>
      <c r="D334" s="187" t="s">
        <v>158</v>
      </c>
      <c r="E334" s="206" t="s">
        <v>19</v>
      </c>
      <c r="F334" s="207" t="s">
        <v>479</v>
      </c>
      <c r="G334" s="205"/>
      <c r="H334" s="208">
        <v>15.675000000000001</v>
      </c>
      <c r="I334" s="209"/>
      <c r="J334" s="205"/>
      <c r="K334" s="205"/>
      <c r="L334" s="210"/>
      <c r="M334" s="211"/>
      <c r="N334" s="212"/>
      <c r="O334" s="212"/>
      <c r="P334" s="212"/>
      <c r="Q334" s="212"/>
      <c r="R334" s="212"/>
      <c r="S334" s="212"/>
      <c r="T334" s="213"/>
      <c r="AT334" s="214" t="s">
        <v>158</v>
      </c>
      <c r="AU334" s="214" t="s">
        <v>83</v>
      </c>
      <c r="AV334" s="14" t="s">
        <v>83</v>
      </c>
      <c r="AW334" s="14" t="s">
        <v>35</v>
      </c>
      <c r="AX334" s="14" t="s">
        <v>81</v>
      </c>
      <c r="AY334" s="214" t="s">
        <v>145</v>
      </c>
    </row>
    <row r="335" spans="1:65" s="2" customFormat="1" ht="33" customHeight="1">
      <c r="A335" s="35"/>
      <c r="B335" s="36"/>
      <c r="C335" s="174" t="s">
        <v>480</v>
      </c>
      <c r="D335" s="174" t="s">
        <v>147</v>
      </c>
      <c r="E335" s="175" t="s">
        <v>481</v>
      </c>
      <c r="F335" s="176" t="s">
        <v>482</v>
      </c>
      <c r="G335" s="177" t="s">
        <v>150</v>
      </c>
      <c r="H335" s="178">
        <v>15.675000000000001</v>
      </c>
      <c r="I335" s="179"/>
      <c r="J335" s="180">
        <f>ROUND(I335*H335,2)</f>
        <v>0</v>
      </c>
      <c r="K335" s="176" t="s">
        <v>151</v>
      </c>
      <c r="L335" s="40"/>
      <c r="M335" s="181" t="s">
        <v>19</v>
      </c>
      <c r="N335" s="182" t="s">
        <v>44</v>
      </c>
      <c r="O335" s="65"/>
      <c r="P335" s="183">
        <f>O335*H335</f>
        <v>0</v>
      </c>
      <c r="Q335" s="183">
        <v>4.0000000000000003E-5</v>
      </c>
      <c r="R335" s="183">
        <f>Q335*H335</f>
        <v>6.2700000000000006E-4</v>
      </c>
      <c r="S335" s="183">
        <v>0</v>
      </c>
      <c r="T335" s="184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85" t="s">
        <v>152</v>
      </c>
      <c r="AT335" s="185" t="s">
        <v>147</v>
      </c>
      <c r="AU335" s="185" t="s">
        <v>83</v>
      </c>
      <c r="AY335" s="18" t="s">
        <v>145</v>
      </c>
      <c r="BE335" s="186">
        <f>IF(N335="základní",J335,0)</f>
        <v>0</v>
      </c>
      <c r="BF335" s="186">
        <f>IF(N335="snížená",J335,0)</f>
        <v>0</v>
      </c>
      <c r="BG335" s="186">
        <f>IF(N335="zákl. přenesená",J335,0)</f>
        <v>0</v>
      </c>
      <c r="BH335" s="186">
        <f>IF(N335="sníž. přenesená",J335,0)</f>
        <v>0</v>
      </c>
      <c r="BI335" s="186">
        <f>IF(N335="nulová",J335,0)</f>
        <v>0</v>
      </c>
      <c r="BJ335" s="18" t="s">
        <v>81</v>
      </c>
      <c r="BK335" s="186">
        <f>ROUND(I335*H335,2)</f>
        <v>0</v>
      </c>
      <c r="BL335" s="18" t="s">
        <v>152</v>
      </c>
      <c r="BM335" s="185" t="s">
        <v>483</v>
      </c>
    </row>
    <row r="336" spans="1:65" s="2" customFormat="1" ht="19.5">
      <c r="A336" s="35"/>
      <c r="B336" s="36"/>
      <c r="C336" s="37"/>
      <c r="D336" s="187" t="s">
        <v>154</v>
      </c>
      <c r="E336" s="37"/>
      <c r="F336" s="188" t="s">
        <v>484</v>
      </c>
      <c r="G336" s="37"/>
      <c r="H336" s="37"/>
      <c r="I336" s="189"/>
      <c r="J336" s="37"/>
      <c r="K336" s="37"/>
      <c r="L336" s="40"/>
      <c r="M336" s="190"/>
      <c r="N336" s="191"/>
      <c r="O336" s="65"/>
      <c r="P336" s="65"/>
      <c r="Q336" s="65"/>
      <c r="R336" s="65"/>
      <c r="S336" s="65"/>
      <c r="T336" s="66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154</v>
      </c>
      <c r="AU336" s="18" t="s">
        <v>83</v>
      </c>
    </row>
    <row r="337" spans="1:65" s="2" customFormat="1">
      <c r="A337" s="35"/>
      <c r="B337" s="36"/>
      <c r="C337" s="37"/>
      <c r="D337" s="192" t="s">
        <v>156</v>
      </c>
      <c r="E337" s="37"/>
      <c r="F337" s="193" t="s">
        <v>485</v>
      </c>
      <c r="G337" s="37"/>
      <c r="H337" s="37"/>
      <c r="I337" s="189"/>
      <c r="J337" s="37"/>
      <c r="K337" s="37"/>
      <c r="L337" s="40"/>
      <c r="M337" s="190"/>
      <c r="N337" s="191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156</v>
      </c>
      <c r="AU337" s="18" t="s">
        <v>83</v>
      </c>
    </row>
    <row r="338" spans="1:65" s="13" customFormat="1">
      <c r="B338" s="194"/>
      <c r="C338" s="195"/>
      <c r="D338" s="187" t="s">
        <v>158</v>
      </c>
      <c r="E338" s="196" t="s">
        <v>19</v>
      </c>
      <c r="F338" s="197" t="s">
        <v>486</v>
      </c>
      <c r="G338" s="195"/>
      <c r="H338" s="196" t="s">
        <v>19</v>
      </c>
      <c r="I338" s="198"/>
      <c r="J338" s="195"/>
      <c r="K338" s="195"/>
      <c r="L338" s="199"/>
      <c r="M338" s="200"/>
      <c r="N338" s="201"/>
      <c r="O338" s="201"/>
      <c r="P338" s="201"/>
      <c r="Q338" s="201"/>
      <c r="R338" s="201"/>
      <c r="S338" s="201"/>
      <c r="T338" s="202"/>
      <c r="AT338" s="203" t="s">
        <v>158</v>
      </c>
      <c r="AU338" s="203" t="s">
        <v>83</v>
      </c>
      <c r="AV338" s="13" t="s">
        <v>81</v>
      </c>
      <c r="AW338" s="13" t="s">
        <v>35</v>
      </c>
      <c r="AX338" s="13" t="s">
        <v>73</v>
      </c>
      <c r="AY338" s="203" t="s">
        <v>145</v>
      </c>
    </row>
    <row r="339" spans="1:65" s="14" customFormat="1">
      <c r="B339" s="204"/>
      <c r="C339" s="205"/>
      <c r="D339" s="187" t="s">
        <v>158</v>
      </c>
      <c r="E339" s="206" t="s">
        <v>19</v>
      </c>
      <c r="F339" s="207" t="s">
        <v>479</v>
      </c>
      <c r="G339" s="205"/>
      <c r="H339" s="208">
        <v>15.675000000000001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158</v>
      </c>
      <c r="AU339" s="214" t="s">
        <v>83</v>
      </c>
      <c r="AV339" s="14" t="s">
        <v>83</v>
      </c>
      <c r="AW339" s="14" t="s">
        <v>35</v>
      </c>
      <c r="AX339" s="14" t="s">
        <v>81</v>
      </c>
      <c r="AY339" s="214" t="s">
        <v>145</v>
      </c>
    </row>
    <row r="340" spans="1:65" s="2" customFormat="1" ht="21.75" customHeight="1">
      <c r="A340" s="35"/>
      <c r="B340" s="36"/>
      <c r="C340" s="174" t="s">
        <v>487</v>
      </c>
      <c r="D340" s="174" t="s">
        <v>147</v>
      </c>
      <c r="E340" s="175" t="s">
        <v>488</v>
      </c>
      <c r="F340" s="176" t="s">
        <v>489</v>
      </c>
      <c r="G340" s="177" t="s">
        <v>225</v>
      </c>
      <c r="H340" s="178">
        <v>4.1000000000000002E-2</v>
      </c>
      <c r="I340" s="179"/>
      <c r="J340" s="180">
        <f>ROUND(I340*H340,2)</f>
        <v>0</v>
      </c>
      <c r="K340" s="176" t="s">
        <v>151</v>
      </c>
      <c r="L340" s="40"/>
      <c r="M340" s="181" t="s">
        <v>19</v>
      </c>
      <c r="N340" s="182" t="s">
        <v>44</v>
      </c>
      <c r="O340" s="65"/>
      <c r="P340" s="183">
        <f>O340*H340</f>
        <v>0</v>
      </c>
      <c r="Q340" s="183">
        <v>1.07653</v>
      </c>
      <c r="R340" s="183">
        <f>Q340*H340</f>
        <v>4.413773E-2</v>
      </c>
      <c r="S340" s="183">
        <v>0</v>
      </c>
      <c r="T340" s="18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5" t="s">
        <v>152</v>
      </c>
      <c r="AT340" s="185" t="s">
        <v>147</v>
      </c>
      <c r="AU340" s="185" t="s">
        <v>83</v>
      </c>
      <c r="AY340" s="18" t="s">
        <v>145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8" t="s">
        <v>81</v>
      </c>
      <c r="BK340" s="186">
        <f>ROUND(I340*H340,2)</f>
        <v>0</v>
      </c>
      <c r="BL340" s="18" t="s">
        <v>152</v>
      </c>
      <c r="BM340" s="185" t="s">
        <v>490</v>
      </c>
    </row>
    <row r="341" spans="1:65" s="2" customFormat="1" ht="29.25">
      <c r="A341" s="35"/>
      <c r="B341" s="36"/>
      <c r="C341" s="37"/>
      <c r="D341" s="187" t="s">
        <v>154</v>
      </c>
      <c r="E341" s="37"/>
      <c r="F341" s="188" t="s">
        <v>491</v>
      </c>
      <c r="G341" s="37"/>
      <c r="H341" s="37"/>
      <c r="I341" s="189"/>
      <c r="J341" s="37"/>
      <c r="K341" s="37"/>
      <c r="L341" s="40"/>
      <c r="M341" s="190"/>
      <c r="N341" s="191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154</v>
      </c>
      <c r="AU341" s="18" t="s">
        <v>83</v>
      </c>
    </row>
    <row r="342" spans="1:65" s="2" customFormat="1">
      <c r="A342" s="35"/>
      <c r="B342" s="36"/>
      <c r="C342" s="37"/>
      <c r="D342" s="192" t="s">
        <v>156</v>
      </c>
      <c r="E342" s="37"/>
      <c r="F342" s="193" t="s">
        <v>492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156</v>
      </c>
      <c r="AU342" s="18" t="s">
        <v>83</v>
      </c>
    </row>
    <row r="343" spans="1:65" s="13" customFormat="1">
      <c r="B343" s="194"/>
      <c r="C343" s="195"/>
      <c r="D343" s="187" t="s">
        <v>158</v>
      </c>
      <c r="E343" s="196" t="s">
        <v>19</v>
      </c>
      <c r="F343" s="197" t="s">
        <v>493</v>
      </c>
      <c r="G343" s="195"/>
      <c r="H343" s="196" t="s">
        <v>19</v>
      </c>
      <c r="I343" s="198"/>
      <c r="J343" s="195"/>
      <c r="K343" s="195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158</v>
      </c>
      <c r="AU343" s="203" t="s">
        <v>83</v>
      </c>
      <c r="AV343" s="13" t="s">
        <v>81</v>
      </c>
      <c r="AW343" s="13" t="s">
        <v>35</v>
      </c>
      <c r="AX343" s="13" t="s">
        <v>73</v>
      </c>
      <c r="AY343" s="203" t="s">
        <v>145</v>
      </c>
    </row>
    <row r="344" spans="1:65" s="13" customFormat="1">
      <c r="B344" s="194"/>
      <c r="C344" s="195"/>
      <c r="D344" s="187" t="s">
        <v>158</v>
      </c>
      <c r="E344" s="196" t="s">
        <v>19</v>
      </c>
      <c r="F344" s="197" t="s">
        <v>494</v>
      </c>
      <c r="G344" s="195"/>
      <c r="H344" s="196" t="s">
        <v>19</v>
      </c>
      <c r="I344" s="198"/>
      <c r="J344" s="195"/>
      <c r="K344" s="195"/>
      <c r="L344" s="199"/>
      <c r="M344" s="200"/>
      <c r="N344" s="201"/>
      <c r="O344" s="201"/>
      <c r="P344" s="201"/>
      <c r="Q344" s="201"/>
      <c r="R344" s="201"/>
      <c r="S344" s="201"/>
      <c r="T344" s="202"/>
      <c r="AT344" s="203" t="s">
        <v>158</v>
      </c>
      <c r="AU344" s="203" t="s">
        <v>83</v>
      </c>
      <c r="AV344" s="13" t="s">
        <v>81</v>
      </c>
      <c r="AW344" s="13" t="s">
        <v>35</v>
      </c>
      <c r="AX344" s="13" t="s">
        <v>73</v>
      </c>
      <c r="AY344" s="203" t="s">
        <v>145</v>
      </c>
    </row>
    <row r="345" spans="1:65" s="14" customFormat="1">
      <c r="B345" s="204"/>
      <c r="C345" s="205"/>
      <c r="D345" s="187" t="s">
        <v>158</v>
      </c>
      <c r="E345" s="206" t="s">
        <v>19</v>
      </c>
      <c r="F345" s="207" t="s">
        <v>495</v>
      </c>
      <c r="G345" s="205"/>
      <c r="H345" s="208">
        <v>4.1000000000000002E-2</v>
      </c>
      <c r="I345" s="209"/>
      <c r="J345" s="205"/>
      <c r="K345" s="205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158</v>
      </c>
      <c r="AU345" s="214" t="s">
        <v>83</v>
      </c>
      <c r="AV345" s="14" t="s">
        <v>83</v>
      </c>
      <c r="AW345" s="14" t="s">
        <v>35</v>
      </c>
      <c r="AX345" s="14" t="s">
        <v>73</v>
      </c>
      <c r="AY345" s="214" t="s">
        <v>145</v>
      </c>
    </row>
    <row r="346" spans="1:65" s="15" customFormat="1">
      <c r="B346" s="215"/>
      <c r="C346" s="216"/>
      <c r="D346" s="187" t="s">
        <v>158</v>
      </c>
      <c r="E346" s="217" t="s">
        <v>19</v>
      </c>
      <c r="F346" s="218" t="s">
        <v>170</v>
      </c>
      <c r="G346" s="216"/>
      <c r="H346" s="219">
        <v>4.1000000000000002E-2</v>
      </c>
      <c r="I346" s="220"/>
      <c r="J346" s="216"/>
      <c r="K346" s="216"/>
      <c r="L346" s="221"/>
      <c r="M346" s="222"/>
      <c r="N346" s="223"/>
      <c r="O346" s="223"/>
      <c r="P346" s="223"/>
      <c r="Q346" s="223"/>
      <c r="R346" s="223"/>
      <c r="S346" s="223"/>
      <c r="T346" s="224"/>
      <c r="AT346" s="225" t="s">
        <v>158</v>
      </c>
      <c r="AU346" s="225" t="s">
        <v>83</v>
      </c>
      <c r="AV346" s="15" t="s">
        <v>152</v>
      </c>
      <c r="AW346" s="15" t="s">
        <v>35</v>
      </c>
      <c r="AX346" s="15" t="s">
        <v>81</v>
      </c>
      <c r="AY346" s="225" t="s">
        <v>145</v>
      </c>
    </row>
    <row r="347" spans="1:65" s="2" customFormat="1" ht="24.2" customHeight="1">
      <c r="A347" s="35"/>
      <c r="B347" s="36"/>
      <c r="C347" s="174" t="s">
        <v>496</v>
      </c>
      <c r="D347" s="174" t="s">
        <v>147</v>
      </c>
      <c r="E347" s="175" t="s">
        <v>497</v>
      </c>
      <c r="F347" s="176" t="s">
        <v>498</v>
      </c>
      <c r="G347" s="177" t="s">
        <v>225</v>
      </c>
      <c r="H347" s="178">
        <v>0.20399999999999999</v>
      </c>
      <c r="I347" s="179"/>
      <c r="J347" s="180">
        <f>ROUND(I347*H347,2)</f>
        <v>0</v>
      </c>
      <c r="K347" s="176" t="s">
        <v>151</v>
      </c>
      <c r="L347" s="40"/>
      <c r="M347" s="181" t="s">
        <v>19</v>
      </c>
      <c r="N347" s="182" t="s">
        <v>44</v>
      </c>
      <c r="O347" s="65"/>
      <c r="P347" s="183">
        <f>O347*H347</f>
        <v>0</v>
      </c>
      <c r="Q347" s="183">
        <v>1.0597300000000001</v>
      </c>
      <c r="R347" s="183">
        <f>Q347*H347</f>
        <v>0.21618492</v>
      </c>
      <c r="S347" s="183">
        <v>0</v>
      </c>
      <c r="T347" s="18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5" t="s">
        <v>152</v>
      </c>
      <c r="AT347" s="185" t="s">
        <v>147</v>
      </c>
      <c r="AU347" s="185" t="s">
        <v>83</v>
      </c>
      <c r="AY347" s="18" t="s">
        <v>145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8" t="s">
        <v>81</v>
      </c>
      <c r="BK347" s="186">
        <f>ROUND(I347*H347,2)</f>
        <v>0</v>
      </c>
      <c r="BL347" s="18" t="s">
        <v>152</v>
      </c>
      <c r="BM347" s="185" t="s">
        <v>499</v>
      </c>
    </row>
    <row r="348" spans="1:65" s="2" customFormat="1" ht="29.25">
      <c r="A348" s="35"/>
      <c r="B348" s="36"/>
      <c r="C348" s="37"/>
      <c r="D348" s="187" t="s">
        <v>154</v>
      </c>
      <c r="E348" s="37"/>
      <c r="F348" s="188" t="s">
        <v>500</v>
      </c>
      <c r="G348" s="37"/>
      <c r="H348" s="37"/>
      <c r="I348" s="189"/>
      <c r="J348" s="37"/>
      <c r="K348" s="37"/>
      <c r="L348" s="40"/>
      <c r="M348" s="190"/>
      <c r="N348" s="191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154</v>
      </c>
      <c r="AU348" s="18" t="s">
        <v>83</v>
      </c>
    </row>
    <row r="349" spans="1:65" s="2" customFormat="1">
      <c r="A349" s="35"/>
      <c r="B349" s="36"/>
      <c r="C349" s="37"/>
      <c r="D349" s="192" t="s">
        <v>156</v>
      </c>
      <c r="E349" s="37"/>
      <c r="F349" s="193" t="s">
        <v>501</v>
      </c>
      <c r="G349" s="37"/>
      <c r="H349" s="37"/>
      <c r="I349" s="189"/>
      <c r="J349" s="37"/>
      <c r="K349" s="37"/>
      <c r="L349" s="40"/>
      <c r="M349" s="190"/>
      <c r="N349" s="191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156</v>
      </c>
      <c r="AU349" s="18" t="s">
        <v>83</v>
      </c>
    </row>
    <row r="350" spans="1:65" s="13" customFormat="1">
      <c r="B350" s="194"/>
      <c r="C350" s="195"/>
      <c r="D350" s="187" t="s">
        <v>158</v>
      </c>
      <c r="E350" s="196" t="s">
        <v>19</v>
      </c>
      <c r="F350" s="197" t="s">
        <v>502</v>
      </c>
      <c r="G350" s="195"/>
      <c r="H350" s="196" t="s">
        <v>19</v>
      </c>
      <c r="I350" s="198"/>
      <c r="J350" s="195"/>
      <c r="K350" s="195"/>
      <c r="L350" s="199"/>
      <c r="M350" s="200"/>
      <c r="N350" s="201"/>
      <c r="O350" s="201"/>
      <c r="P350" s="201"/>
      <c r="Q350" s="201"/>
      <c r="R350" s="201"/>
      <c r="S350" s="201"/>
      <c r="T350" s="202"/>
      <c r="AT350" s="203" t="s">
        <v>158</v>
      </c>
      <c r="AU350" s="203" t="s">
        <v>83</v>
      </c>
      <c r="AV350" s="13" t="s">
        <v>81</v>
      </c>
      <c r="AW350" s="13" t="s">
        <v>35</v>
      </c>
      <c r="AX350" s="13" t="s">
        <v>73</v>
      </c>
      <c r="AY350" s="203" t="s">
        <v>145</v>
      </c>
    </row>
    <row r="351" spans="1:65" s="13" customFormat="1">
      <c r="B351" s="194"/>
      <c r="C351" s="195"/>
      <c r="D351" s="187" t="s">
        <v>158</v>
      </c>
      <c r="E351" s="196" t="s">
        <v>19</v>
      </c>
      <c r="F351" s="197" t="s">
        <v>503</v>
      </c>
      <c r="G351" s="195"/>
      <c r="H351" s="196" t="s">
        <v>19</v>
      </c>
      <c r="I351" s="198"/>
      <c r="J351" s="195"/>
      <c r="K351" s="195"/>
      <c r="L351" s="199"/>
      <c r="M351" s="200"/>
      <c r="N351" s="201"/>
      <c r="O351" s="201"/>
      <c r="P351" s="201"/>
      <c r="Q351" s="201"/>
      <c r="R351" s="201"/>
      <c r="S351" s="201"/>
      <c r="T351" s="202"/>
      <c r="AT351" s="203" t="s">
        <v>158</v>
      </c>
      <c r="AU351" s="203" t="s">
        <v>83</v>
      </c>
      <c r="AV351" s="13" t="s">
        <v>81</v>
      </c>
      <c r="AW351" s="13" t="s">
        <v>35</v>
      </c>
      <c r="AX351" s="13" t="s">
        <v>73</v>
      </c>
      <c r="AY351" s="203" t="s">
        <v>145</v>
      </c>
    </row>
    <row r="352" spans="1:65" s="14" customFormat="1">
      <c r="B352" s="204"/>
      <c r="C352" s="205"/>
      <c r="D352" s="187" t="s">
        <v>158</v>
      </c>
      <c r="E352" s="206" t="s">
        <v>19</v>
      </c>
      <c r="F352" s="207" t="s">
        <v>504</v>
      </c>
      <c r="G352" s="205"/>
      <c r="H352" s="208">
        <v>0.20399999999999999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158</v>
      </c>
      <c r="AU352" s="214" t="s">
        <v>83</v>
      </c>
      <c r="AV352" s="14" t="s">
        <v>83</v>
      </c>
      <c r="AW352" s="14" t="s">
        <v>35</v>
      </c>
      <c r="AX352" s="14" t="s">
        <v>73</v>
      </c>
      <c r="AY352" s="214" t="s">
        <v>145</v>
      </c>
    </row>
    <row r="353" spans="1:65" s="15" customFormat="1">
      <c r="B353" s="215"/>
      <c r="C353" s="216"/>
      <c r="D353" s="187" t="s">
        <v>158</v>
      </c>
      <c r="E353" s="217" t="s">
        <v>19</v>
      </c>
      <c r="F353" s="218" t="s">
        <v>170</v>
      </c>
      <c r="G353" s="216"/>
      <c r="H353" s="219">
        <v>0.20399999999999999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AT353" s="225" t="s">
        <v>158</v>
      </c>
      <c r="AU353" s="225" t="s">
        <v>83</v>
      </c>
      <c r="AV353" s="15" t="s">
        <v>152</v>
      </c>
      <c r="AW353" s="15" t="s">
        <v>35</v>
      </c>
      <c r="AX353" s="15" t="s">
        <v>81</v>
      </c>
      <c r="AY353" s="225" t="s">
        <v>145</v>
      </c>
    </row>
    <row r="354" spans="1:65" s="12" customFormat="1" ht="22.9" customHeight="1">
      <c r="B354" s="158"/>
      <c r="C354" s="159"/>
      <c r="D354" s="160" t="s">
        <v>72</v>
      </c>
      <c r="E354" s="172" t="s">
        <v>152</v>
      </c>
      <c r="F354" s="172" t="s">
        <v>505</v>
      </c>
      <c r="G354" s="159"/>
      <c r="H354" s="159"/>
      <c r="I354" s="162"/>
      <c r="J354" s="173">
        <f>BK354</f>
        <v>0</v>
      </c>
      <c r="K354" s="159"/>
      <c r="L354" s="164"/>
      <c r="M354" s="165"/>
      <c r="N354" s="166"/>
      <c r="O354" s="166"/>
      <c r="P354" s="167">
        <f>SUM(P355:P383)</f>
        <v>0</v>
      </c>
      <c r="Q354" s="166"/>
      <c r="R354" s="167">
        <f>SUM(R355:R383)</f>
        <v>22.875894999999996</v>
      </c>
      <c r="S354" s="166"/>
      <c r="T354" s="168">
        <f>SUM(T355:T383)</f>
        <v>0</v>
      </c>
      <c r="AR354" s="169" t="s">
        <v>81</v>
      </c>
      <c r="AT354" s="170" t="s">
        <v>72</v>
      </c>
      <c r="AU354" s="170" t="s">
        <v>81</v>
      </c>
      <c r="AY354" s="169" t="s">
        <v>145</v>
      </c>
      <c r="BK354" s="171">
        <f>SUM(BK355:BK383)</f>
        <v>0</v>
      </c>
    </row>
    <row r="355" spans="1:65" s="2" customFormat="1" ht="24.2" customHeight="1">
      <c r="A355" s="35"/>
      <c r="B355" s="36"/>
      <c r="C355" s="174" t="s">
        <v>506</v>
      </c>
      <c r="D355" s="174" t="s">
        <v>147</v>
      </c>
      <c r="E355" s="175" t="s">
        <v>507</v>
      </c>
      <c r="F355" s="176" t="s">
        <v>508</v>
      </c>
      <c r="G355" s="177" t="s">
        <v>150</v>
      </c>
      <c r="H355" s="178">
        <v>36.183</v>
      </c>
      <c r="I355" s="179"/>
      <c r="J355" s="180">
        <f>ROUND(I355*H355,2)</f>
        <v>0</v>
      </c>
      <c r="K355" s="176" t="s">
        <v>151</v>
      </c>
      <c r="L355" s="40"/>
      <c r="M355" s="181" t="s">
        <v>19</v>
      </c>
      <c r="N355" s="182" t="s">
        <v>44</v>
      </c>
      <c r="O355" s="65"/>
      <c r="P355" s="183">
        <f>O355*H355</f>
        <v>0</v>
      </c>
      <c r="Q355" s="183">
        <v>0.22797999999999999</v>
      </c>
      <c r="R355" s="183">
        <f>Q355*H355</f>
        <v>8.2490003400000003</v>
      </c>
      <c r="S355" s="183">
        <v>0</v>
      </c>
      <c r="T355" s="184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5" t="s">
        <v>152</v>
      </c>
      <c r="AT355" s="185" t="s">
        <v>147</v>
      </c>
      <c r="AU355" s="185" t="s">
        <v>83</v>
      </c>
      <c r="AY355" s="18" t="s">
        <v>145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8" t="s">
        <v>81</v>
      </c>
      <c r="BK355" s="186">
        <f>ROUND(I355*H355,2)</f>
        <v>0</v>
      </c>
      <c r="BL355" s="18" t="s">
        <v>152</v>
      </c>
      <c r="BM355" s="185" t="s">
        <v>509</v>
      </c>
    </row>
    <row r="356" spans="1:65" s="2" customFormat="1" ht="19.5">
      <c r="A356" s="35"/>
      <c r="B356" s="36"/>
      <c r="C356" s="37"/>
      <c r="D356" s="187" t="s">
        <v>154</v>
      </c>
      <c r="E356" s="37"/>
      <c r="F356" s="188" t="s">
        <v>510</v>
      </c>
      <c r="G356" s="37"/>
      <c r="H356" s="37"/>
      <c r="I356" s="189"/>
      <c r="J356" s="37"/>
      <c r="K356" s="37"/>
      <c r="L356" s="40"/>
      <c r="M356" s="190"/>
      <c r="N356" s="191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154</v>
      </c>
      <c r="AU356" s="18" t="s">
        <v>83</v>
      </c>
    </row>
    <row r="357" spans="1:65" s="2" customFormat="1">
      <c r="A357" s="35"/>
      <c r="B357" s="36"/>
      <c r="C357" s="37"/>
      <c r="D357" s="192" t="s">
        <v>156</v>
      </c>
      <c r="E357" s="37"/>
      <c r="F357" s="193" t="s">
        <v>511</v>
      </c>
      <c r="G357" s="37"/>
      <c r="H357" s="37"/>
      <c r="I357" s="189"/>
      <c r="J357" s="37"/>
      <c r="K357" s="37"/>
      <c r="L357" s="40"/>
      <c r="M357" s="190"/>
      <c r="N357" s="191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156</v>
      </c>
      <c r="AU357" s="18" t="s">
        <v>83</v>
      </c>
    </row>
    <row r="358" spans="1:65" s="13" customFormat="1" ht="33.75">
      <c r="B358" s="194"/>
      <c r="C358" s="195"/>
      <c r="D358" s="187" t="s">
        <v>158</v>
      </c>
      <c r="E358" s="196" t="s">
        <v>19</v>
      </c>
      <c r="F358" s="197" t="s">
        <v>512</v>
      </c>
      <c r="G358" s="195"/>
      <c r="H358" s="196" t="s">
        <v>19</v>
      </c>
      <c r="I358" s="198"/>
      <c r="J358" s="195"/>
      <c r="K358" s="195"/>
      <c r="L358" s="199"/>
      <c r="M358" s="200"/>
      <c r="N358" s="201"/>
      <c r="O358" s="201"/>
      <c r="P358" s="201"/>
      <c r="Q358" s="201"/>
      <c r="R358" s="201"/>
      <c r="S358" s="201"/>
      <c r="T358" s="202"/>
      <c r="AT358" s="203" t="s">
        <v>158</v>
      </c>
      <c r="AU358" s="203" t="s">
        <v>83</v>
      </c>
      <c r="AV358" s="13" t="s">
        <v>81</v>
      </c>
      <c r="AW358" s="13" t="s">
        <v>35</v>
      </c>
      <c r="AX358" s="13" t="s">
        <v>73</v>
      </c>
      <c r="AY358" s="203" t="s">
        <v>145</v>
      </c>
    </row>
    <row r="359" spans="1:65" s="14" customFormat="1">
      <c r="B359" s="204"/>
      <c r="C359" s="205"/>
      <c r="D359" s="187" t="s">
        <v>158</v>
      </c>
      <c r="E359" s="206" t="s">
        <v>19</v>
      </c>
      <c r="F359" s="207" t="s">
        <v>513</v>
      </c>
      <c r="G359" s="205"/>
      <c r="H359" s="208">
        <v>36.183</v>
      </c>
      <c r="I359" s="209"/>
      <c r="J359" s="205"/>
      <c r="K359" s="205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158</v>
      </c>
      <c r="AU359" s="214" t="s">
        <v>83</v>
      </c>
      <c r="AV359" s="14" t="s">
        <v>83</v>
      </c>
      <c r="AW359" s="14" t="s">
        <v>35</v>
      </c>
      <c r="AX359" s="14" t="s">
        <v>73</v>
      </c>
      <c r="AY359" s="214" t="s">
        <v>145</v>
      </c>
    </row>
    <row r="360" spans="1:65" s="15" customFormat="1">
      <c r="B360" s="215"/>
      <c r="C360" s="216"/>
      <c r="D360" s="187" t="s">
        <v>158</v>
      </c>
      <c r="E360" s="217" t="s">
        <v>19</v>
      </c>
      <c r="F360" s="218" t="s">
        <v>170</v>
      </c>
      <c r="G360" s="216"/>
      <c r="H360" s="219">
        <v>36.183</v>
      </c>
      <c r="I360" s="220"/>
      <c r="J360" s="216"/>
      <c r="K360" s="216"/>
      <c r="L360" s="221"/>
      <c r="M360" s="222"/>
      <c r="N360" s="223"/>
      <c r="O360" s="223"/>
      <c r="P360" s="223"/>
      <c r="Q360" s="223"/>
      <c r="R360" s="223"/>
      <c r="S360" s="223"/>
      <c r="T360" s="224"/>
      <c r="AT360" s="225" t="s">
        <v>158</v>
      </c>
      <c r="AU360" s="225" t="s">
        <v>83</v>
      </c>
      <c r="AV360" s="15" t="s">
        <v>152</v>
      </c>
      <c r="AW360" s="15" t="s">
        <v>35</v>
      </c>
      <c r="AX360" s="15" t="s">
        <v>81</v>
      </c>
      <c r="AY360" s="225" t="s">
        <v>145</v>
      </c>
    </row>
    <row r="361" spans="1:65" s="2" customFormat="1" ht="24.2" customHeight="1">
      <c r="A361" s="35"/>
      <c r="B361" s="36"/>
      <c r="C361" s="174" t="s">
        <v>514</v>
      </c>
      <c r="D361" s="174" t="s">
        <v>147</v>
      </c>
      <c r="E361" s="175" t="s">
        <v>515</v>
      </c>
      <c r="F361" s="176" t="s">
        <v>516</v>
      </c>
      <c r="G361" s="177" t="s">
        <v>150</v>
      </c>
      <c r="H361" s="178">
        <v>15.372999999999999</v>
      </c>
      <c r="I361" s="179"/>
      <c r="J361" s="180">
        <f>ROUND(I361*H361,2)</f>
        <v>0</v>
      </c>
      <c r="K361" s="176" t="s">
        <v>151</v>
      </c>
      <c r="L361" s="40"/>
      <c r="M361" s="181" t="s">
        <v>19</v>
      </c>
      <c r="N361" s="182" t="s">
        <v>44</v>
      </c>
      <c r="O361" s="65"/>
      <c r="P361" s="183">
        <f>O361*H361</f>
        <v>0</v>
      </c>
      <c r="Q361" s="183">
        <v>0.37175000000000002</v>
      </c>
      <c r="R361" s="183">
        <f>Q361*H361</f>
        <v>5.7149127499999999</v>
      </c>
      <c r="S361" s="183">
        <v>0</v>
      </c>
      <c r="T361" s="18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5" t="s">
        <v>152</v>
      </c>
      <c r="AT361" s="185" t="s">
        <v>147</v>
      </c>
      <c r="AU361" s="185" t="s">
        <v>83</v>
      </c>
      <c r="AY361" s="18" t="s">
        <v>145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8" t="s">
        <v>81</v>
      </c>
      <c r="BK361" s="186">
        <f>ROUND(I361*H361,2)</f>
        <v>0</v>
      </c>
      <c r="BL361" s="18" t="s">
        <v>152</v>
      </c>
      <c r="BM361" s="185" t="s">
        <v>517</v>
      </c>
    </row>
    <row r="362" spans="1:65" s="2" customFormat="1" ht="19.5">
      <c r="A362" s="35"/>
      <c r="B362" s="36"/>
      <c r="C362" s="37"/>
      <c r="D362" s="187" t="s">
        <v>154</v>
      </c>
      <c r="E362" s="37"/>
      <c r="F362" s="188" t="s">
        <v>518</v>
      </c>
      <c r="G362" s="37"/>
      <c r="H362" s="37"/>
      <c r="I362" s="189"/>
      <c r="J362" s="37"/>
      <c r="K362" s="37"/>
      <c r="L362" s="40"/>
      <c r="M362" s="190"/>
      <c r="N362" s="191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154</v>
      </c>
      <c r="AU362" s="18" t="s">
        <v>83</v>
      </c>
    </row>
    <row r="363" spans="1:65" s="2" customFormat="1">
      <c r="A363" s="35"/>
      <c r="B363" s="36"/>
      <c r="C363" s="37"/>
      <c r="D363" s="192" t="s">
        <v>156</v>
      </c>
      <c r="E363" s="37"/>
      <c r="F363" s="193" t="s">
        <v>519</v>
      </c>
      <c r="G363" s="37"/>
      <c r="H363" s="37"/>
      <c r="I363" s="189"/>
      <c r="J363" s="37"/>
      <c r="K363" s="37"/>
      <c r="L363" s="40"/>
      <c r="M363" s="190"/>
      <c r="N363" s="191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156</v>
      </c>
      <c r="AU363" s="18" t="s">
        <v>83</v>
      </c>
    </row>
    <row r="364" spans="1:65" s="13" customFormat="1" ht="22.5">
      <c r="B364" s="194"/>
      <c r="C364" s="195"/>
      <c r="D364" s="187" t="s">
        <v>158</v>
      </c>
      <c r="E364" s="196" t="s">
        <v>19</v>
      </c>
      <c r="F364" s="197" t="s">
        <v>520</v>
      </c>
      <c r="G364" s="195"/>
      <c r="H364" s="196" t="s">
        <v>19</v>
      </c>
      <c r="I364" s="198"/>
      <c r="J364" s="195"/>
      <c r="K364" s="195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158</v>
      </c>
      <c r="AU364" s="203" t="s">
        <v>83</v>
      </c>
      <c r="AV364" s="13" t="s">
        <v>81</v>
      </c>
      <c r="AW364" s="13" t="s">
        <v>35</v>
      </c>
      <c r="AX364" s="13" t="s">
        <v>73</v>
      </c>
      <c r="AY364" s="203" t="s">
        <v>145</v>
      </c>
    </row>
    <row r="365" spans="1:65" s="14" customFormat="1" ht="22.5">
      <c r="B365" s="204"/>
      <c r="C365" s="205"/>
      <c r="D365" s="187" t="s">
        <v>158</v>
      </c>
      <c r="E365" s="206" t="s">
        <v>19</v>
      </c>
      <c r="F365" s="207" t="s">
        <v>521</v>
      </c>
      <c r="G365" s="205"/>
      <c r="H365" s="208">
        <v>15.372999999999999</v>
      </c>
      <c r="I365" s="209"/>
      <c r="J365" s="205"/>
      <c r="K365" s="205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158</v>
      </c>
      <c r="AU365" s="214" t="s">
        <v>83</v>
      </c>
      <c r="AV365" s="14" t="s">
        <v>83</v>
      </c>
      <c r="AW365" s="14" t="s">
        <v>35</v>
      </c>
      <c r="AX365" s="14" t="s">
        <v>73</v>
      </c>
      <c r="AY365" s="214" t="s">
        <v>145</v>
      </c>
    </row>
    <row r="366" spans="1:65" s="15" customFormat="1">
      <c r="B366" s="215"/>
      <c r="C366" s="216"/>
      <c r="D366" s="187" t="s">
        <v>158</v>
      </c>
      <c r="E366" s="217" t="s">
        <v>19</v>
      </c>
      <c r="F366" s="218" t="s">
        <v>170</v>
      </c>
      <c r="G366" s="216"/>
      <c r="H366" s="219">
        <v>15.372999999999999</v>
      </c>
      <c r="I366" s="220"/>
      <c r="J366" s="216"/>
      <c r="K366" s="216"/>
      <c r="L366" s="221"/>
      <c r="M366" s="222"/>
      <c r="N366" s="223"/>
      <c r="O366" s="223"/>
      <c r="P366" s="223"/>
      <c r="Q366" s="223"/>
      <c r="R366" s="223"/>
      <c r="S366" s="223"/>
      <c r="T366" s="224"/>
      <c r="AT366" s="225" t="s">
        <v>158</v>
      </c>
      <c r="AU366" s="225" t="s">
        <v>83</v>
      </c>
      <c r="AV366" s="15" t="s">
        <v>152</v>
      </c>
      <c r="AW366" s="15" t="s">
        <v>35</v>
      </c>
      <c r="AX366" s="15" t="s">
        <v>81</v>
      </c>
      <c r="AY366" s="225" t="s">
        <v>145</v>
      </c>
    </row>
    <row r="367" spans="1:65" s="2" customFormat="1" ht="24.2" customHeight="1">
      <c r="A367" s="35"/>
      <c r="B367" s="36"/>
      <c r="C367" s="174" t="s">
        <v>522</v>
      </c>
      <c r="D367" s="174" t="s">
        <v>147</v>
      </c>
      <c r="E367" s="175" t="s">
        <v>523</v>
      </c>
      <c r="F367" s="176" t="s">
        <v>524</v>
      </c>
      <c r="G367" s="177" t="s">
        <v>150</v>
      </c>
      <c r="H367" s="178">
        <v>0.06</v>
      </c>
      <c r="I367" s="179"/>
      <c r="J367" s="180">
        <f>ROUND(I367*H367,2)</f>
        <v>0</v>
      </c>
      <c r="K367" s="176" t="s">
        <v>151</v>
      </c>
      <c r="L367" s="40"/>
      <c r="M367" s="181" t="s">
        <v>19</v>
      </c>
      <c r="N367" s="182" t="s">
        <v>44</v>
      </c>
      <c r="O367" s="65"/>
      <c r="P367" s="183">
        <f>O367*H367</f>
        <v>0</v>
      </c>
      <c r="Q367" s="183">
        <v>2.266E-2</v>
      </c>
      <c r="R367" s="183">
        <f>Q367*H367</f>
        <v>1.3595999999999999E-3</v>
      </c>
      <c r="S367" s="183">
        <v>0</v>
      </c>
      <c r="T367" s="18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5" t="s">
        <v>152</v>
      </c>
      <c r="AT367" s="185" t="s">
        <v>147</v>
      </c>
      <c r="AU367" s="185" t="s">
        <v>83</v>
      </c>
      <c r="AY367" s="18" t="s">
        <v>145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8" t="s">
        <v>81</v>
      </c>
      <c r="BK367" s="186">
        <f>ROUND(I367*H367,2)</f>
        <v>0</v>
      </c>
      <c r="BL367" s="18" t="s">
        <v>152</v>
      </c>
      <c r="BM367" s="185" t="s">
        <v>525</v>
      </c>
    </row>
    <row r="368" spans="1:65" s="2" customFormat="1" ht="19.5">
      <c r="A368" s="35"/>
      <c r="B368" s="36"/>
      <c r="C368" s="37"/>
      <c r="D368" s="187" t="s">
        <v>154</v>
      </c>
      <c r="E368" s="37"/>
      <c r="F368" s="188" t="s">
        <v>526</v>
      </c>
      <c r="G368" s="37"/>
      <c r="H368" s="37"/>
      <c r="I368" s="189"/>
      <c r="J368" s="37"/>
      <c r="K368" s="37"/>
      <c r="L368" s="40"/>
      <c r="M368" s="190"/>
      <c r="N368" s="191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154</v>
      </c>
      <c r="AU368" s="18" t="s">
        <v>83</v>
      </c>
    </row>
    <row r="369" spans="1:65" s="2" customFormat="1">
      <c r="A369" s="35"/>
      <c r="B369" s="36"/>
      <c r="C369" s="37"/>
      <c r="D369" s="192" t="s">
        <v>156</v>
      </c>
      <c r="E369" s="37"/>
      <c r="F369" s="193" t="s">
        <v>527</v>
      </c>
      <c r="G369" s="37"/>
      <c r="H369" s="37"/>
      <c r="I369" s="189"/>
      <c r="J369" s="37"/>
      <c r="K369" s="37"/>
      <c r="L369" s="40"/>
      <c r="M369" s="190"/>
      <c r="N369" s="191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156</v>
      </c>
      <c r="AU369" s="18" t="s">
        <v>83</v>
      </c>
    </row>
    <row r="370" spans="1:65" s="14" customFormat="1">
      <c r="B370" s="204"/>
      <c r="C370" s="205"/>
      <c r="D370" s="187" t="s">
        <v>158</v>
      </c>
      <c r="E370" s="206" t="s">
        <v>19</v>
      </c>
      <c r="F370" s="207" t="s">
        <v>528</v>
      </c>
      <c r="G370" s="205"/>
      <c r="H370" s="208">
        <v>0.06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158</v>
      </c>
      <c r="AU370" s="214" t="s">
        <v>83</v>
      </c>
      <c r="AV370" s="14" t="s">
        <v>83</v>
      </c>
      <c r="AW370" s="14" t="s">
        <v>35</v>
      </c>
      <c r="AX370" s="14" t="s">
        <v>73</v>
      </c>
      <c r="AY370" s="214" t="s">
        <v>145</v>
      </c>
    </row>
    <row r="371" spans="1:65" s="15" customFormat="1">
      <c r="B371" s="215"/>
      <c r="C371" s="216"/>
      <c r="D371" s="187" t="s">
        <v>158</v>
      </c>
      <c r="E371" s="217" t="s">
        <v>19</v>
      </c>
      <c r="F371" s="218" t="s">
        <v>170</v>
      </c>
      <c r="G371" s="216"/>
      <c r="H371" s="219">
        <v>0.06</v>
      </c>
      <c r="I371" s="220"/>
      <c r="J371" s="216"/>
      <c r="K371" s="216"/>
      <c r="L371" s="221"/>
      <c r="M371" s="222"/>
      <c r="N371" s="223"/>
      <c r="O371" s="223"/>
      <c r="P371" s="223"/>
      <c r="Q371" s="223"/>
      <c r="R371" s="223"/>
      <c r="S371" s="223"/>
      <c r="T371" s="224"/>
      <c r="AT371" s="225" t="s">
        <v>158</v>
      </c>
      <c r="AU371" s="225" t="s">
        <v>83</v>
      </c>
      <c r="AV371" s="15" t="s">
        <v>152</v>
      </c>
      <c r="AW371" s="15" t="s">
        <v>35</v>
      </c>
      <c r="AX371" s="15" t="s">
        <v>81</v>
      </c>
      <c r="AY371" s="225" t="s">
        <v>145</v>
      </c>
    </row>
    <row r="372" spans="1:65" s="2" customFormat="1" ht="24.2" customHeight="1">
      <c r="A372" s="35"/>
      <c r="B372" s="36"/>
      <c r="C372" s="174" t="s">
        <v>529</v>
      </c>
      <c r="D372" s="174" t="s">
        <v>147</v>
      </c>
      <c r="E372" s="175" t="s">
        <v>530</v>
      </c>
      <c r="F372" s="176" t="s">
        <v>531</v>
      </c>
      <c r="G372" s="177" t="s">
        <v>150</v>
      </c>
      <c r="H372" s="178">
        <v>9.9529999999999994</v>
      </c>
      <c r="I372" s="179"/>
      <c r="J372" s="180">
        <f>ROUND(I372*H372,2)</f>
        <v>0</v>
      </c>
      <c r="K372" s="176" t="s">
        <v>151</v>
      </c>
      <c r="L372" s="40"/>
      <c r="M372" s="181" t="s">
        <v>19</v>
      </c>
      <c r="N372" s="182" t="s">
        <v>44</v>
      </c>
      <c r="O372" s="65"/>
      <c r="P372" s="183">
        <f>O372*H372</f>
        <v>0</v>
      </c>
      <c r="Q372" s="183">
        <v>0.82326999999999995</v>
      </c>
      <c r="R372" s="183">
        <f>Q372*H372</f>
        <v>8.1940063099999989</v>
      </c>
      <c r="S372" s="183">
        <v>0</v>
      </c>
      <c r="T372" s="184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85" t="s">
        <v>152</v>
      </c>
      <c r="AT372" s="185" t="s">
        <v>147</v>
      </c>
      <c r="AU372" s="185" t="s">
        <v>83</v>
      </c>
      <c r="AY372" s="18" t="s">
        <v>145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18" t="s">
        <v>81</v>
      </c>
      <c r="BK372" s="186">
        <f>ROUND(I372*H372,2)</f>
        <v>0</v>
      </c>
      <c r="BL372" s="18" t="s">
        <v>152</v>
      </c>
      <c r="BM372" s="185" t="s">
        <v>532</v>
      </c>
    </row>
    <row r="373" spans="1:65" s="2" customFormat="1" ht="19.5">
      <c r="A373" s="35"/>
      <c r="B373" s="36"/>
      <c r="C373" s="37"/>
      <c r="D373" s="187" t="s">
        <v>154</v>
      </c>
      <c r="E373" s="37"/>
      <c r="F373" s="188" t="s">
        <v>533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154</v>
      </c>
      <c r="AU373" s="18" t="s">
        <v>83</v>
      </c>
    </row>
    <row r="374" spans="1:65" s="2" customFormat="1">
      <c r="A374" s="35"/>
      <c r="B374" s="36"/>
      <c r="C374" s="37"/>
      <c r="D374" s="192" t="s">
        <v>156</v>
      </c>
      <c r="E374" s="37"/>
      <c r="F374" s="193" t="s">
        <v>534</v>
      </c>
      <c r="G374" s="37"/>
      <c r="H374" s="37"/>
      <c r="I374" s="189"/>
      <c r="J374" s="37"/>
      <c r="K374" s="37"/>
      <c r="L374" s="40"/>
      <c r="M374" s="190"/>
      <c r="N374" s="191"/>
      <c r="O374" s="65"/>
      <c r="P374" s="65"/>
      <c r="Q374" s="65"/>
      <c r="R374" s="65"/>
      <c r="S374" s="65"/>
      <c r="T374" s="66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156</v>
      </c>
      <c r="AU374" s="18" t="s">
        <v>83</v>
      </c>
    </row>
    <row r="375" spans="1:65" s="13" customFormat="1" ht="33.75">
      <c r="B375" s="194"/>
      <c r="C375" s="195"/>
      <c r="D375" s="187" t="s">
        <v>158</v>
      </c>
      <c r="E375" s="196" t="s">
        <v>19</v>
      </c>
      <c r="F375" s="197" t="s">
        <v>535</v>
      </c>
      <c r="G375" s="195"/>
      <c r="H375" s="196" t="s">
        <v>19</v>
      </c>
      <c r="I375" s="198"/>
      <c r="J375" s="195"/>
      <c r="K375" s="195"/>
      <c r="L375" s="199"/>
      <c r="M375" s="200"/>
      <c r="N375" s="201"/>
      <c r="O375" s="201"/>
      <c r="P375" s="201"/>
      <c r="Q375" s="201"/>
      <c r="R375" s="201"/>
      <c r="S375" s="201"/>
      <c r="T375" s="202"/>
      <c r="AT375" s="203" t="s">
        <v>158</v>
      </c>
      <c r="AU375" s="203" t="s">
        <v>83</v>
      </c>
      <c r="AV375" s="13" t="s">
        <v>81</v>
      </c>
      <c r="AW375" s="13" t="s">
        <v>35</v>
      </c>
      <c r="AX375" s="13" t="s">
        <v>73</v>
      </c>
      <c r="AY375" s="203" t="s">
        <v>145</v>
      </c>
    </row>
    <row r="376" spans="1:65" s="14" customFormat="1">
      <c r="B376" s="204"/>
      <c r="C376" s="205"/>
      <c r="D376" s="187" t="s">
        <v>158</v>
      </c>
      <c r="E376" s="206" t="s">
        <v>19</v>
      </c>
      <c r="F376" s="207" t="s">
        <v>536</v>
      </c>
      <c r="G376" s="205"/>
      <c r="H376" s="208">
        <v>9.9529999999999994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158</v>
      </c>
      <c r="AU376" s="214" t="s">
        <v>83</v>
      </c>
      <c r="AV376" s="14" t="s">
        <v>83</v>
      </c>
      <c r="AW376" s="14" t="s">
        <v>35</v>
      </c>
      <c r="AX376" s="14" t="s">
        <v>73</v>
      </c>
      <c r="AY376" s="214" t="s">
        <v>145</v>
      </c>
    </row>
    <row r="377" spans="1:65" s="15" customFormat="1">
      <c r="B377" s="215"/>
      <c r="C377" s="216"/>
      <c r="D377" s="187" t="s">
        <v>158</v>
      </c>
      <c r="E377" s="217" t="s">
        <v>19</v>
      </c>
      <c r="F377" s="218" t="s">
        <v>170</v>
      </c>
      <c r="G377" s="216"/>
      <c r="H377" s="219">
        <v>9.9529999999999994</v>
      </c>
      <c r="I377" s="220"/>
      <c r="J377" s="216"/>
      <c r="K377" s="216"/>
      <c r="L377" s="221"/>
      <c r="M377" s="222"/>
      <c r="N377" s="223"/>
      <c r="O377" s="223"/>
      <c r="P377" s="223"/>
      <c r="Q377" s="223"/>
      <c r="R377" s="223"/>
      <c r="S377" s="223"/>
      <c r="T377" s="224"/>
      <c r="AT377" s="225" t="s">
        <v>158</v>
      </c>
      <c r="AU377" s="225" t="s">
        <v>83</v>
      </c>
      <c r="AV377" s="15" t="s">
        <v>152</v>
      </c>
      <c r="AW377" s="15" t="s">
        <v>35</v>
      </c>
      <c r="AX377" s="15" t="s">
        <v>81</v>
      </c>
      <c r="AY377" s="225" t="s">
        <v>145</v>
      </c>
    </row>
    <row r="378" spans="1:65" s="2" customFormat="1" ht="24.2" customHeight="1">
      <c r="A378" s="35"/>
      <c r="B378" s="36"/>
      <c r="C378" s="174" t="s">
        <v>537</v>
      </c>
      <c r="D378" s="174" t="s">
        <v>147</v>
      </c>
      <c r="E378" s="175" t="s">
        <v>538</v>
      </c>
      <c r="F378" s="176" t="s">
        <v>539</v>
      </c>
      <c r="G378" s="177" t="s">
        <v>150</v>
      </c>
      <c r="H378" s="178">
        <v>9.9529999999999994</v>
      </c>
      <c r="I378" s="179"/>
      <c r="J378" s="180">
        <f>ROUND(I378*H378,2)</f>
        <v>0</v>
      </c>
      <c r="K378" s="176" t="s">
        <v>151</v>
      </c>
      <c r="L378" s="40"/>
      <c r="M378" s="181" t="s">
        <v>19</v>
      </c>
      <c r="N378" s="182" t="s">
        <v>44</v>
      </c>
      <c r="O378" s="65"/>
      <c r="P378" s="183">
        <f>O378*H378</f>
        <v>0</v>
      </c>
      <c r="Q378" s="183">
        <v>7.1999999999999995E-2</v>
      </c>
      <c r="R378" s="183">
        <f>Q378*H378</f>
        <v>0.71661599999999992</v>
      </c>
      <c r="S378" s="183">
        <v>0</v>
      </c>
      <c r="T378" s="184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185" t="s">
        <v>152</v>
      </c>
      <c r="AT378" s="185" t="s">
        <v>147</v>
      </c>
      <c r="AU378" s="185" t="s">
        <v>83</v>
      </c>
      <c r="AY378" s="18" t="s">
        <v>145</v>
      </c>
      <c r="BE378" s="186">
        <f>IF(N378="základní",J378,0)</f>
        <v>0</v>
      </c>
      <c r="BF378" s="186">
        <f>IF(N378="snížená",J378,0)</f>
        <v>0</v>
      </c>
      <c r="BG378" s="186">
        <f>IF(N378="zákl. přenesená",J378,0)</f>
        <v>0</v>
      </c>
      <c r="BH378" s="186">
        <f>IF(N378="sníž. přenesená",J378,0)</f>
        <v>0</v>
      </c>
      <c r="BI378" s="186">
        <f>IF(N378="nulová",J378,0)</f>
        <v>0</v>
      </c>
      <c r="BJ378" s="18" t="s">
        <v>81</v>
      </c>
      <c r="BK378" s="186">
        <f>ROUND(I378*H378,2)</f>
        <v>0</v>
      </c>
      <c r="BL378" s="18" t="s">
        <v>152</v>
      </c>
      <c r="BM378" s="185" t="s">
        <v>540</v>
      </c>
    </row>
    <row r="379" spans="1:65" s="2" customFormat="1" ht="29.25">
      <c r="A379" s="35"/>
      <c r="B379" s="36"/>
      <c r="C379" s="37"/>
      <c r="D379" s="187" t="s">
        <v>154</v>
      </c>
      <c r="E379" s="37"/>
      <c r="F379" s="188" t="s">
        <v>541</v>
      </c>
      <c r="G379" s="37"/>
      <c r="H379" s="37"/>
      <c r="I379" s="189"/>
      <c r="J379" s="37"/>
      <c r="K379" s="37"/>
      <c r="L379" s="40"/>
      <c r="M379" s="190"/>
      <c r="N379" s="191"/>
      <c r="O379" s="65"/>
      <c r="P379" s="65"/>
      <c r="Q379" s="65"/>
      <c r="R379" s="65"/>
      <c r="S379" s="65"/>
      <c r="T379" s="66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8" t="s">
        <v>154</v>
      </c>
      <c r="AU379" s="18" t="s">
        <v>83</v>
      </c>
    </row>
    <row r="380" spans="1:65" s="2" customFormat="1">
      <c r="A380" s="35"/>
      <c r="B380" s="36"/>
      <c r="C380" s="37"/>
      <c r="D380" s="192" t="s">
        <v>156</v>
      </c>
      <c r="E380" s="37"/>
      <c r="F380" s="193" t="s">
        <v>542</v>
      </c>
      <c r="G380" s="37"/>
      <c r="H380" s="37"/>
      <c r="I380" s="189"/>
      <c r="J380" s="37"/>
      <c r="K380" s="37"/>
      <c r="L380" s="40"/>
      <c r="M380" s="190"/>
      <c r="N380" s="191"/>
      <c r="O380" s="65"/>
      <c r="P380" s="65"/>
      <c r="Q380" s="65"/>
      <c r="R380" s="65"/>
      <c r="S380" s="65"/>
      <c r="T380" s="66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18" t="s">
        <v>156</v>
      </c>
      <c r="AU380" s="18" t="s">
        <v>83</v>
      </c>
    </row>
    <row r="381" spans="1:65" s="13" customFormat="1" ht="33.75">
      <c r="B381" s="194"/>
      <c r="C381" s="195"/>
      <c r="D381" s="187" t="s">
        <v>158</v>
      </c>
      <c r="E381" s="196" t="s">
        <v>19</v>
      </c>
      <c r="F381" s="197" t="s">
        <v>535</v>
      </c>
      <c r="G381" s="195"/>
      <c r="H381" s="196" t="s">
        <v>19</v>
      </c>
      <c r="I381" s="198"/>
      <c r="J381" s="195"/>
      <c r="K381" s="195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158</v>
      </c>
      <c r="AU381" s="203" t="s">
        <v>83</v>
      </c>
      <c r="AV381" s="13" t="s">
        <v>81</v>
      </c>
      <c r="AW381" s="13" t="s">
        <v>35</v>
      </c>
      <c r="AX381" s="13" t="s">
        <v>73</v>
      </c>
      <c r="AY381" s="203" t="s">
        <v>145</v>
      </c>
    </row>
    <row r="382" spans="1:65" s="14" customFormat="1">
      <c r="B382" s="204"/>
      <c r="C382" s="205"/>
      <c r="D382" s="187" t="s">
        <v>158</v>
      </c>
      <c r="E382" s="206" t="s">
        <v>19</v>
      </c>
      <c r="F382" s="207" t="s">
        <v>536</v>
      </c>
      <c r="G382" s="205"/>
      <c r="H382" s="208">
        <v>9.9529999999999994</v>
      </c>
      <c r="I382" s="209"/>
      <c r="J382" s="205"/>
      <c r="K382" s="205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158</v>
      </c>
      <c r="AU382" s="214" t="s">
        <v>83</v>
      </c>
      <c r="AV382" s="14" t="s">
        <v>83</v>
      </c>
      <c r="AW382" s="14" t="s">
        <v>35</v>
      </c>
      <c r="AX382" s="14" t="s">
        <v>73</v>
      </c>
      <c r="AY382" s="214" t="s">
        <v>145</v>
      </c>
    </row>
    <row r="383" spans="1:65" s="15" customFormat="1">
      <c r="B383" s="215"/>
      <c r="C383" s="216"/>
      <c r="D383" s="187" t="s">
        <v>158</v>
      </c>
      <c r="E383" s="217" t="s">
        <v>19</v>
      </c>
      <c r="F383" s="218" t="s">
        <v>170</v>
      </c>
      <c r="G383" s="216"/>
      <c r="H383" s="219">
        <v>9.9529999999999994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158</v>
      </c>
      <c r="AU383" s="225" t="s">
        <v>83</v>
      </c>
      <c r="AV383" s="15" t="s">
        <v>152</v>
      </c>
      <c r="AW383" s="15" t="s">
        <v>35</v>
      </c>
      <c r="AX383" s="15" t="s">
        <v>81</v>
      </c>
      <c r="AY383" s="225" t="s">
        <v>145</v>
      </c>
    </row>
    <row r="384" spans="1:65" s="12" customFormat="1" ht="22.9" customHeight="1">
      <c r="B384" s="158"/>
      <c r="C384" s="159"/>
      <c r="D384" s="160" t="s">
        <v>72</v>
      </c>
      <c r="E384" s="172" t="s">
        <v>217</v>
      </c>
      <c r="F384" s="172" t="s">
        <v>543</v>
      </c>
      <c r="G384" s="159"/>
      <c r="H384" s="159"/>
      <c r="I384" s="162"/>
      <c r="J384" s="173">
        <f>BK384</f>
        <v>0</v>
      </c>
      <c r="K384" s="159"/>
      <c r="L384" s="164"/>
      <c r="M384" s="165"/>
      <c r="N384" s="166"/>
      <c r="O384" s="166"/>
      <c r="P384" s="167">
        <f>SUM(P385:P452)</f>
        <v>0</v>
      </c>
      <c r="Q384" s="166"/>
      <c r="R384" s="167">
        <f>SUM(R385:R452)</f>
        <v>4.1904879999999993</v>
      </c>
      <c r="S384" s="166"/>
      <c r="T384" s="168">
        <f>SUM(T385:T452)</f>
        <v>85.521850000000015</v>
      </c>
      <c r="AR384" s="169" t="s">
        <v>81</v>
      </c>
      <c r="AT384" s="170" t="s">
        <v>72</v>
      </c>
      <c r="AU384" s="170" t="s">
        <v>81</v>
      </c>
      <c r="AY384" s="169" t="s">
        <v>145</v>
      </c>
      <c r="BK384" s="171">
        <f>SUM(BK385:BK452)</f>
        <v>0</v>
      </c>
    </row>
    <row r="385" spans="1:65" s="2" customFormat="1" ht="24.2" customHeight="1">
      <c r="A385" s="35"/>
      <c r="B385" s="36"/>
      <c r="C385" s="174" t="s">
        <v>544</v>
      </c>
      <c r="D385" s="174" t="s">
        <v>147</v>
      </c>
      <c r="E385" s="175" t="s">
        <v>545</v>
      </c>
      <c r="F385" s="176" t="s">
        <v>546</v>
      </c>
      <c r="G385" s="177" t="s">
        <v>181</v>
      </c>
      <c r="H385" s="178">
        <v>45.8</v>
      </c>
      <c r="I385" s="179"/>
      <c r="J385" s="180">
        <f>ROUND(I385*H385,2)</f>
        <v>0</v>
      </c>
      <c r="K385" s="176" t="s">
        <v>151</v>
      </c>
      <c r="L385" s="40"/>
      <c r="M385" s="181" t="s">
        <v>19</v>
      </c>
      <c r="N385" s="182" t="s">
        <v>44</v>
      </c>
      <c r="O385" s="65"/>
      <c r="P385" s="183">
        <f>O385*H385</f>
        <v>0</v>
      </c>
      <c r="Q385" s="183">
        <v>1.7000000000000001E-4</v>
      </c>
      <c r="R385" s="183">
        <f>Q385*H385</f>
        <v>7.7860000000000004E-3</v>
      </c>
      <c r="S385" s="183">
        <v>0</v>
      </c>
      <c r="T385" s="18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5" t="s">
        <v>152</v>
      </c>
      <c r="AT385" s="185" t="s">
        <v>147</v>
      </c>
      <c r="AU385" s="185" t="s">
        <v>83</v>
      </c>
      <c r="AY385" s="18" t="s">
        <v>145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8" t="s">
        <v>81</v>
      </c>
      <c r="BK385" s="186">
        <f>ROUND(I385*H385,2)</f>
        <v>0</v>
      </c>
      <c r="BL385" s="18" t="s">
        <v>152</v>
      </c>
      <c r="BM385" s="185" t="s">
        <v>547</v>
      </c>
    </row>
    <row r="386" spans="1:65" s="2" customFormat="1" ht="19.5">
      <c r="A386" s="35"/>
      <c r="B386" s="36"/>
      <c r="C386" s="37"/>
      <c r="D386" s="187" t="s">
        <v>154</v>
      </c>
      <c r="E386" s="37"/>
      <c r="F386" s="188" t="s">
        <v>548</v>
      </c>
      <c r="G386" s="37"/>
      <c r="H386" s="37"/>
      <c r="I386" s="189"/>
      <c r="J386" s="37"/>
      <c r="K386" s="37"/>
      <c r="L386" s="40"/>
      <c r="M386" s="190"/>
      <c r="N386" s="191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154</v>
      </c>
      <c r="AU386" s="18" t="s">
        <v>83</v>
      </c>
    </row>
    <row r="387" spans="1:65" s="2" customFormat="1">
      <c r="A387" s="35"/>
      <c r="B387" s="36"/>
      <c r="C387" s="37"/>
      <c r="D387" s="192" t="s">
        <v>156</v>
      </c>
      <c r="E387" s="37"/>
      <c r="F387" s="193" t="s">
        <v>549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156</v>
      </c>
      <c r="AU387" s="18" t="s">
        <v>83</v>
      </c>
    </row>
    <row r="388" spans="1:65" s="13" customFormat="1">
      <c r="B388" s="194"/>
      <c r="C388" s="195"/>
      <c r="D388" s="187" t="s">
        <v>158</v>
      </c>
      <c r="E388" s="196" t="s">
        <v>19</v>
      </c>
      <c r="F388" s="197" t="s">
        <v>550</v>
      </c>
      <c r="G388" s="195"/>
      <c r="H388" s="196" t="s">
        <v>19</v>
      </c>
      <c r="I388" s="198"/>
      <c r="J388" s="195"/>
      <c r="K388" s="195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158</v>
      </c>
      <c r="AU388" s="203" t="s">
        <v>83</v>
      </c>
      <c r="AV388" s="13" t="s">
        <v>81</v>
      </c>
      <c r="AW388" s="13" t="s">
        <v>35</v>
      </c>
      <c r="AX388" s="13" t="s">
        <v>73</v>
      </c>
      <c r="AY388" s="203" t="s">
        <v>145</v>
      </c>
    </row>
    <row r="389" spans="1:65" s="13" customFormat="1">
      <c r="B389" s="194"/>
      <c r="C389" s="195"/>
      <c r="D389" s="187" t="s">
        <v>158</v>
      </c>
      <c r="E389" s="196" t="s">
        <v>19</v>
      </c>
      <c r="F389" s="197" t="s">
        <v>551</v>
      </c>
      <c r="G389" s="195"/>
      <c r="H389" s="196" t="s">
        <v>19</v>
      </c>
      <c r="I389" s="198"/>
      <c r="J389" s="195"/>
      <c r="K389" s="195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158</v>
      </c>
      <c r="AU389" s="203" t="s">
        <v>83</v>
      </c>
      <c r="AV389" s="13" t="s">
        <v>81</v>
      </c>
      <c r="AW389" s="13" t="s">
        <v>35</v>
      </c>
      <c r="AX389" s="13" t="s">
        <v>73</v>
      </c>
      <c r="AY389" s="203" t="s">
        <v>145</v>
      </c>
    </row>
    <row r="390" spans="1:65" s="14" customFormat="1">
      <c r="B390" s="204"/>
      <c r="C390" s="205"/>
      <c r="D390" s="187" t="s">
        <v>158</v>
      </c>
      <c r="E390" s="206" t="s">
        <v>19</v>
      </c>
      <c r="F390" s="207" t="s">
        <v>552</v>
      </c>
      <c r="G390" s="205"/>
      <c r="H390" s="208">
        <v>37.799999999999997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158</v>
      </c>
      <c r="AU390" s="214" t="s">
        <v>83</v>
      </c>
      <c r="AV390" s="14" t="s">
        <v>83</v>
      </c>
      <c r="AW390" s="14" t="s">
        <v>35</v>
      </c>
      <c r="AX390" s="14" t="s">
        <v>73</v>
      </c>
      <c r="AY390" s="214" t="s">
        <v>145</v>
      </c>
    </row>
    <row r="391" spans="1:65" s="13" customFormat="1">
      <c r="B391" s="194"/>
      <c r="C391" s="195"/>
      <c r="D391" s="187" t="s">
        <v>158</v>
      </c>
      <c r="E391" s="196" t="s">
        <v>19</v>
      </c>
      <c r="F391" s="197" t="s">
        <v>553</v>
      </c>
      <c r="G391" s="195"/>
      <c r="H391" s="196" t="s">
        <v>19</v>
      </c>
      <c r="I391" s="198"/>
      <c r="J391" s="195"/>
      <c r="K391" s="195"/>
      <c r="L391" s="199"/>
      <c r="M391" s="200"/>
      <c r="N391" s="201"/>
      <c r="O391" s="201"/>
      <c r="P391" s="201"/>
      <c r="Q391" s="201"/>
      <c r="R391" s="201"/>
      <c r="S391" s="201"/>
      <c r="T391" s="202"/>
      <c r="AT391" s="203" t="s">
        <v>158</v>
      </c>
      <c r="AU391" s="203" t="s">
        <v>83</v>
      </c>
      <c r="AV391" s="13" t="s">
        <v>81</v>
      </c>
      <c r="AW391" s="13" t="s">
        <v>35</v>
      </c>
      <c r="AX391" s="13" t="s">
        <v>73</v>
      </c>
      <c r="AY391" s="203" t="s">
        <v>145</v>
      </c>
    </row>
    <row r="392" spans="1:65" s="14" customFormat="1">
      <c r="B392" s="204"/>
      <c r="C392" s="205"/>
      <c r="D392" s="187" t="s">
        <v>158</v>
      </c>
      <c r="E392" s="206" t="s">
        <v>19</v>
      </c>
      <c r="F392" s="207" t="s">
        <v>554</v>
      </c>
      <c r="G392" s="205"/>
      <c r="H392" s="208">
        <v>3.8</v>
      </c>
      <c r="I392" s="209"/>
      <c r="J392" s="205"/>
      <c r="K392" s="205"/>
      <c r="L392" s="210"/>
      <c r="M392" s="211"/>
      <c r="N392" s="212"/>
      <c r="O392" s="212"/>
      <c r="P392" s="212"/>
      <c r="Q392" s="212"/>
      <c r="R392" s="212"/>
      <c r="S392" s="212"/>
      <c r="T392" s="213"/>
      <c r="AT392" s="214" t="s">
        <v>158</v>
      </c>
      <c r="AU392" s="214" t="s">
        <v>83</v>
      </c>
      <c r="AV392" s="14" t="s">
        <v>83</v>
      </c>
      <c r="AW392" s="14" t="s">
        <v>35</v>
      </c>
      <c r="AX392" s="14" t="s">
        <v>73</v>
      </c>
      <c r="AY392" s="214" t="s">
        <v>145</v>
      </c>
    </row>
    <row r="393" spans="1:65" s="13" customFormat="1">
      <c r="B393" s="194"/>
      <c r="C393" s="195"/>
      <c r="D393" s="187" t="s">
        <v>158</v>
      </c>
      <c r="E393" s="196" t="s">
        <v>19</v>
      </c>
      <c r="F393" s="197" t="s">
        <v>555</v>
      </c>
      <c r="G393" s="195"/>
      <c r="H393" s="196" t="s">
        <v>19</v>
      </c>
      <c r="I393" s="198"/>
      <c r="J393" s="195"/>
      <c r="K393" s="195"/>
      <c r="L393" s="199"/>
      <c r="M393" s="200"/>
      <c r="N393" s="201"/>
      <c r="O393" s="201"/>
      <c r="P393" s="201"/>
      <c r="Q393" s="201"/>
      <c r="R393" s="201"/>
      <c r="S393" s="201"/>
      <c r="T393" s="202"/>
      <c r="AT393" s="203" t="s">
        <v>158</v>
      </c>
      <c r="AU393" s="203" t="s">
        <v>83</v>
      </c>
      <c r="AV393" s="13" t="s">
        <v>81</v>
      </c>
      <c r="AW393" s="13" t="s">
        <v>35</v>
      </c>
      <c r="AX393" s="13" t="s">
        <v>73</v>
      </c>
      <c r="AY393" s="203" t="s">
        <v>145</v>
      </c>
    </row>
    <row r="394" spans="1:65" s="14" customFormat="1">
      <c r="B394" s="204"/>
      <c r="C394" s="205"/>
      <c r="D394" s="187" t="s">
        <v>158</v>
      </c>
      <c r="E394" s="206" t="s">
        <v>19</v>
      </c>
      <c r="F394" s="207" t="s">
        <v>556</v>
      </c>
      <c r="G394" s="205"/>
      <c r="H394" s="208">
        <v>4.2</v>
      </c>
      <c r="I394" s="209"/>
      <c r="J394" s="205"/>
      <c r="K394" s="205"/>
      <c r="L394" s="210"/>
      <c r="M394" s="211"/>
      <c r="N394" s="212"/>
      <c r="O394" s="212"/>
      <c r="P394" s="212"/>
      <c r="Q394" s="212"/>
      <c r="R394" s="212"/>
      <c r="S394" s="212"/>
      <c r="T394" s="213"/>
      <c r="AT394" s="214" t="s">
        <v>158</v>
      </c>
      <c r="AU394" s="214" t="s">
        <v>83</v>
      </c>
      <c r="AV394" s="14" t="s">
        <v>83</v>
      </c>
      <c r="AW394" s="14" t="s">
        <v>35</v>
      </c>
      <c r="AX394" s="14" t="s">
        <v>73</v>
      </c>
      <c r="AY394" s="214" t="s">
        <v>145</v>
      </c>
    </row>
    <row r="395" spans="1:65" s="15" customFormat="1">
      <c r="B395" s="215"/>
      <c r="C395" s="216"/>
      <c r="D395" s="187" t="s">
        <v>158</v>
      </c>
      <c r="E395" s="217" t="s">
        <v>19</v>
      </c>
      <c r="F395" s="218" t="s">
        <v>170</v>
      </c>
      <c r="G395" s="216"/>
      <c r="H395" s="219">
        <v>45.8</v>
      </c>
      <c r="I395" s="220"/>
      <c r="J395" s="216"/>
      <c r="K395" s="216"/>
      <c r="L395" s="221"/>
      <c r="M395" s="222"/>
      <c r="N395" s="223"/>
      <c r="O395" s="223"/>
      <c r="P395" s="223"/>
      <c r="Q395" s="223"/>
      <c r="R395" s="223"/>
      <c r="S395" s="223"/>
      <c r="T395" s="224"/>
      <c r="AT395" s="225" t="s">
        <v>158</v>
      </c>
      <c r="AU395" s="225" t="s">
        <v>83</v>
      </c>
      <c r="AV395" s="15" t="s">
        <v>152</v>
      </c>
      <c r="AW395" s="15" t="s">
        <v>35</v>
      </c>
      <c r="AX395" s="15" t="s">
        <v>81</v>
      </c>
      <c r="AY395" s="225" t="s">
        <v>145</v>
      </c>
    </row>
    <row r="396" spans="1:65" s="2" customFormat="1" ht="24.2" customHeight="1">
      <c r="A396" s="35"/>
      <c r="B396" s="36"/>
      <c r="C396" s="174" t="s">
        <v>557</v>
      </c>
      <c r="D396" s="174" t="s">
        <v>147</v>
      </c>
      <c r="E396" s="175" t="s">
        <v>558</v>
      </c>
      <c r="F396" s="176" t="s">
        <v>559</v>
      </c>
      <c r="G396" s="177" t="s">
        <v>452</v>
      </c>
      <c r="H396" s="178">
        <v>1</v>
      </c>
      <c r="I396" s="179"/>
      <c r="J396" s="180">
        <f>ROUND(I396*H396,2)</f>
        <v>0</v>
      </c>
      <c r="K396" s="176" t="s">
        <v>151</v>
      </c>
      <c r="L396" s="40"/>
      <c r="M396" s="181" t="s">
        <v>19</v>
      </c>
      <c r="N396" s="182" t="s">
        <v>44</v>
      </c>
      <c r="O396" s="65"/>
      <c r="P396" s="183">
        <f>O396*H396</f>
        <v>0</v>
      </c>
      <c r="Q396" s="183">
        <v>6.4900000000000001E-3</v>
      </c>
      <c r="R396" s="183">
        <f>Q396*H396</f>
        <v>6.4900000000000001E-3</v>
      </c>
      <c r="S396" s="183">
        <v>0</v>
      </c>
      <c r="T396" s="18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85" t="s">
        <v>152</v>
      </c>
      <c r="AT396" s="185" t="s">
        <v>147</v>
      </c>
      <c r="AU396" s="185" t="s">
        <v>83</v>
      </c>
      <c r="AY396" s="18" t="s">
        <v>145</v>
      </c>
      <c r="BE396" s="186">
        <f>IF(N396="základní",J396,0)</f>
        <v>0</v>
      </c>
      <c r="BF396" s="186">
        <f>IF(N396="snížená",J396,0)</f>
        <v>0</v>
      </c>
      <c r="BG396" s="186">
        <f>IF(N396="zákl. přenesená",J396,0)</f>
        <v>0</v>
      </c>
      <c r="BH396" s="186">
        <f>IF(N396="sníž. přenesená",J396,0)</f>
        <v>0</v>
      </c>
      <c r="BI396" s="186">
        <f>IF(N396="nulová",J396,0)</f>
        <v>0</v>
      </c>
      <c r="BJ396" s="18" t="s">
        <v>81</v>
      </c>
      <c r="BK396" s="186">
        <f>ROUND(I396*H396,2)</f>
        <v>0</v>
      </c>
      <c r="BL396" s="18" t="s">
        <v>152</v>
      </c>
      <c r="BM396" s="185" t="s">
        <v>560</v>
      </c>
    </row>
    <row r="397" spans="1:65" s="2" customFormat="1" ht="19.5">
      <c r="A397" s="35"/>
      <c r="B397" s="36"/>
      <c r="C397" s="37"/>
      <c r="D397" s="187" t="s">
        <v>154</v>
      </c>
      <c r="E397" s="37"/>
      <c r="F397" s="188" t="s">
        <v>561</v>
      </c>
      <c r="G397" s="37"/>
      <c r="H397" s="37"/>
      <c r="I397" s="189"/>
      <c r="J397" s="37"/>
      <c r="K397" s="37"/>
      <c r="L397" s="40"/>
      <c r="M397" s="190"/>
      <c r="N397" s="191"/>
      <c r="O397" s="65"/>
      <c r="P397" s="65"/>
      <c r="Q397" s="65"/>
      <c r="R397" s="65"/>
      <c r="S397" s="65"/>
      <c r="T397" s="66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8" t="s">
        <v>154</v>
      </c>
      <c r="AU397" s="18" t="s">
        <v>83</v>
      </c>
    </row>
    <row r="398" spans="1:65" s="2" customFormat="1">
      <c r="A398" s="35"/>
      <c r="B398" s="36"/>
      <c r="C398" s="37"/>
      <c r="D398" s="192" t="s">
        <v>156</v>
      </c>
      <c r="E398" s="37"/>
      <c r="F398" s="193" t="s">
        <v>562</v>
      </c>
      <c r="G398" s="37"/>
      <c r="H398" s="37"/>
      <c r="I398" s="189"/>
      <c r="J398" s="37"/>
      <c r="K398" s="37"/>
      <c r="L398" s="40"/>
      <c r="M398" s="190"/>
      <c r="N398" s="191"/>
      <c r="O398" s="65"/>
      <c r="P398" s="65"/>
      <c r="Q398" s="65"/>
      <c r="R398" s="65"/>
      <c r="S398" s="65"/>
      <c r="T398" s="66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156</v>
      </c>
      <c r="AU398" s="18" t="s">
        <v>83</v>
      </c>
    </row>
    <row r="399" spans="1:65" s="13" customFormat="1" ht="22.5">
      <c r="B399" s="194"/>
      <c r="C399" s="195"/>
      <c r="D399" s="187" t="s">
        <v>158</v>
      </c>
      <c r="E399" s="196" t="s">
        <v>19</v>
      </c>
      <c r="F399" s="197" t="s">
        <v>563</v>
      </c>
      <c r="G399" s="195"/>
      <c r="H399" s="196" t="s">
        <v>19</v>
      </c>
      <c r="I399" s="198"/>
      <c r="J399" s="195"/>
      <c r="K399" s="195"/>
      <c r="L399" s="199"/>
      <c r="M399" s="200"/>
      <c r="N399" s="201"/>
      <c r="O399" s="201"/>
      <c r="P399" s="201"/>
      <c r="Q399" s="201"/>
      <c r="R399" s="201"/>
      <c r="S399" s="201"/>
      <c r="T399" s="202"/>
      <c r="AT399" s="203" t="s">
        <v>158</v>
      </c>
      <c r="AU399" s="203" t="s">
        <v>83</v>
      </c>
      <c r="AV399" s="13" t="s">
        <v>81</v>
      </c>
      <c r="AW399" s="13" t="s">
        <v>35</v>
      </c>
      <c r="AX399" s="13" t="s">
        <v>73</v>
      </c>
      <c r="AY399" s="203" t="s">
        <v>145</v>
      </c>
    </row>
    <row r="400" spans="1:65" s="14" customFormat="1">
      <c r="B400" s="204"/>
      <c r="C400" s="205"/>
      <c r="D400" s="187" t="s">
        <v>158</v>
      </c>
      <c r="E400" s="206" t="s">
        <v>19</v>
      </c>
      <c r="F400" s="207" t="s">
        <v>81</v>
      </c>
      <c r="G400" s="205"/>
      <c r="H400" s="208">
        <v>1</v>
      </c>
      <c r="I400" s="209"/>
      <c r="J400" s="205"/>
      <c r="K400" s="205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158</v>
      </c>
      <c r="AU400" s="214" t="s">
        <v>83</v>
      </c>
      <c r="AV400" s="14" t="s">
        <v>83</v>
      </c>
      <c r="AW400" s="14" t="s">
        <v>35</v>
      </c>
      <c r="AX400" s="14" t="s">
        <v>73</v>
      </c>
      <c r="AY400" s="214" t="s">
        <v>145</v>
      </c>
    </row>
    <row r="401" spans="1:65" s="15" customFormat="1">
      <c r="B401" s="215"/>
      <c r="C401" s="216"/>
      <c r="D401" s="187" t="s">
        <v>158</v>
      </c>
      <c r="E401" s="217" t="s">
        <v>19</v>
      </c>
      <c r="F401" s="218" t="s">
        <v>170</v>
      </c>
      <c r="G401" s="216"/>
      <c r="H401" s="219">
        <v>1</v>
      </c>
      <c r="I401" s="220"/>
      <c r="J401" s="216"/>
      <c r="K401" s="216"/>
      <c r="L401" s="221"/>
      <c r="M401" s="222"/>
      <c r="N401" s="223"/>
      <c r="O401" s="223"/>
      <c r="P401" s="223"/>
      <c r="Q401" s="223"/>
      <c r="R401" s="223"/>
      <c r="S401" s="223"/>
      <c r="T401" s="224"/>
      <c r="AT401" s="225" t="s">
        <v>158</v>
      </c>
      <c r="AU401" s="225" t="s">
        <v>83</v>
      </c>
      <c r="AV401" s="15" t="s">
        <v>152</v>
      </c>
      <c r="AW401" s="15" t="s">
        <v>35</v>
      </c>
      <c r="AX401" s="15" t="s">
        <v>81</v>
      </c>
      <c r="AY401" s="225" t="s">
        <v>145</v>
      </c>
    </row>
    <row r="402" spans="1:65" s="2" customFormat="1" ht="16.5" customHeight="1">
      <c r="A402" s="35"/>
      <c r="B402" s="36"/>
      <c r="C402" s="226" t="s">
        <v>564</v>
      </c>
      <c r="D402" s="226" t="s">
        <v>188</v>
      </c>
      <c r="E402" s="227" t="s">
        <v>565</v>
      </c>
      <c r="F402" s="228" t="s">
        <v>566</v>
      </c>
      <c r="G402" s="229" t="s">
        <v>203</v>
      </c>
      <c r="H402" s="230">
        <v>3.7999999999999999E-2</v>
      </c>
      <c r="I402" s="231"/>
      <c r="J402" s="232">
        <f>ROUND(I402*H402,2)</f>
        <v>0</v>
      </c>
      <c r="K402" s="228" t="s">
        <v>151</v>
      </c>
      <c r="L402" s="233"/>
      <c r="M402" s="234" t="s">
        <v>19</v>
      </c>
      <c r="N402" s="235" t="s">
        <v>44</v>
      </c>
      <c r="O402" s="65"/>
      <c r="P402" s="183">
        <f>O402*H402</f>
        <v>0</v>
      </c>
      <c r="Q402" s="183">
        <v>2.4289999999999998</v>
      </c>
      <c r="R402" s="183">
        <f>Q402*H402</f>
        <v>9.2301999999999995E-2</v>
      </c>
      <c r="S402" s="183">
        <v>0</v>
      </c>
      <c r="T402" s="18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5" t="s">
        <v>191</v>
      </c>
      <c r="AT402" s="185" t="s">
        <v>188</v>
      </c>
      <c r="AU402" s="185" t="s">
        <v>83</v>
      </c>
      <c r="AY402" s="18" t="s">
        <v>145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8" t="s">
        <v>81</v>
      </c>
      <c r="BK402" s="186">
        <f>ROUND(I402*H402,2)</f>
        <v>0</v>
      </c>
      <c r="BL402" s="18" t="s">
        <v>152</v>
      </c>
      <c r="BM402" s="185" t="s">
        <v>567</v>
      </c>
    </row>
    <row r="403" spans="1:65" s="2" customFormat="1">
      <c r="A403" s="35"/>
      <c r="B403" s="36"/>
      <c r="C403" s="37"/>
      <c r="D403" s="187" t="s">
        <v>154</v>
      </c>
      <c r="E403" s="37"/>
      <c r="F403" s="188" t="s">
        <v>566</v>
      </c>
      <c r="G403" s="37"/>
      <c r="H403" s="37"/>
      <c r="I403" s="189"/>
      <c r="J403" s="37"/>
      <c r="K403" s="37"/>
      <c r="L403" s="40"/>
      <c r="M403" s="190"/>
      <c r="N403" s="191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154</v>
      </c>
      <c r="AU403" s="18" t="s">
        <v>83</v>
      </c>
    </row>
    <row r="404" spans="1:65" s="13" customFormat="1" ht="22.5">
      <c r="B404" s="194"/>
      <c r="C404" s="195"/>
      <c r="D404" s="187" t="s">
        <v>158</v>
      </c>
      <c r="E404" s="196" t="s">
        <v>19</v>
      </c>
      <c r="F404" s="197" t="s">
        <v>563</v>
      </c>
      <c r="G404" s="195"/>
      <c r="H404" s="196" t="s">
        <v>19</v>
      </c>
      <c r="I404" s="198"/>
      <c r="J404" s="195"/>
      <c r="K404" s="195"/>
      <c r="L404" s="199"/>
      <c r="M404" s="200"/>
      <c r="N404" s="201"/>
      <c r="O404" s="201"/>
      <c r="P404" s="201"/>
      <c r="Q404" s="201"/>
      <c r="R404" s="201"/>
      <c r="S404" s="201"/>
      <c r="T404" s="202"/>
      <c r="AT404" s="203" t="s">
        <v>158</v>
      </c>
      <c r="AU404" s="203" t="s">
        <v>83</v>
      </c>
      <c r="AV404" s="13" t="s">
        <v>81</v>
      </c>
      <c r="AW404" s="13" t="s">
        <v>35</v>
      </c>
      <c r="AX404" s="13" t="s">
        <v>73</v>
      </c>
      <c r="AY404" s="203" t="s">
        <v>145</v>
      </c>
    </row>
    <row r="405" spans="1:65" s="14" customFormat="1">
      <c r="B405" s="204"/>
      <c r="C405" s="205"/>
      <c r="D405" s="187" t="s">
        <v>158</v>
      </c>
      <c r="E405" s="206" t="s">
        <v>19</v>
      </c>
      <c r="F405" s="207" t="s">
        <v>568</v>
      </c>
      <c r="G405" s="205"/>
      <c r="H405" s="208">
        <v>3.7999999999999999E-2</v>
      </c>
      <c r="I405" s="209"/>
      <c r="J405" s="205"/>
      <c r="K405" s="205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158</v>
      </c>
      <c r="AU405" s="214" t="s">
        <v>83</v>
      </c>
      <c r="AV405" s="14" t="s">
        <v>83</v>
      </c>
      <c r="AW405" s="14" t="s">
        <v>35</v>
      </c>
      <c r="AX405" s="14" t="s">
        <v>73</v>
      </c>
      <c r="AY405" s="214" t="s">
        <v>145</v>
      </c>
    </row>
    <row r="406" spans="1:65" s="15" customFormat="1">
      <c r="B406" s="215"/>
      <c r="C406" s="216"/>
      <c r="D406" s="187" t="s">
        <v>158</v>
      </c>
      <c r="E406" s="217" t="s">
        <v>19</v>
      </c>
      <c r="F406" s="218" t="s">
        <v>170</v>
      </c>
      <c r="G406" s="216"/>
      <c r="H406" s="219">
        <v>3.7999999999999999E-2</v>
      </c>
      <c r="I406" s="220"/>
      <c r="J406" s="216"/>
      <c r="K406" s="216"/>
      <c r="L406" s="221"/>
      <c r="M406" s="222"/>
      <c r="N406" s="223"/>
      <c r="O406" s="223"/>
      <c r="P406" s="223"/>
      <c r="Q406" s="223"/>
      <c r="R406" s="223"/>
      <c r="S406" s="223"/>
      <c r="T406" s="224"/>
      <c r="AT406" s="225" t="s">
        <v>158</v>
      </c>
      <c r="AU406" s="225" t="s">
        <v>83</v>
      </c>
      <c r="AV406" s="15" t="s">
        <v>152</v>
      </c>
      <c r="AW406" s="15" t="s">
        <v>35</v>
      </c>
      <c r="AX406" s="15" t="s">
        <v>81</v>
      </c>
      <c r="AY406" s="225" t="s">
        <v>145</v>
      </c>
    </row>
    <row r="407" spans="1:65" s="2" customFormat="1" ht="16.5" customHeight="1">
      <c r="A407" s="35"/>
      <c r="B407" s="36"/>
      <c r="C407" s="174" t="s">
        <v>569</v>
      </c>
      <c r="D407" s="174" t="s">
        <v>147</v>
      </c>
      <c r="E407" s="175" t="s">
        <v>570</v>
      </c>
      <c r="F407" s="176" t="s">
        <v>571</v>
      </c>
      <c r="G407" s="177" t="s">
        <v>203</v>
      </c>
      <c r="H407" s="178">
        <v>0.80500000000000005</v>
      </c>
      <c r="I407" s="179"/>
      <c r="J407" s="180">
        <f>ROUND(I407*H407,2)</f>
        <v>0</v>
      </c>
      <c r="K407" s="176" t="s">
        <v>151</v>
      </c>
      <c r="L407" s="40"/>
      <c r="M407" s="181" t="s">
        <v>19</v>
      </c>
      <c r="N407" s="182" t="s">
        <v>44</v>
      </c>
      <c r="O407" s="65"/>
      <c r="P407" s="183">
        <f>O407*H407</f>
        <v>0</v>
      </c>
      <c r="Q407" s="183">
        <v>0.12</v>
      </c>
      <c r="R407" s="183">
        <f>Q407*H407</f>
        <v>9.6600000000000005E-2</v>
      </c>
      <c r="S407" s="183">
        <v>2.4900000000000002</v>
      </c>
      <c r="T407" s="184">
        <f>S407*H407</f>
        <v>2.0044500000000003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152</v>
      </c>
      <c r="AT407" s="185" t="s">
        <v>147</v>
      </c>
      <c r="AU407" s="185" t="s">
        <v>83</v>
      </c>
      <c r="AY407" s="18" t="s">
        <v>145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81</v>
      </c>
      <c r="BK407" s="186">
        <f>ROUND(I407*H407,2)</f>
        <v>0</v>
      </c>
      <c r="BL407" s="18" t="s">
        <v>152</v>
      </c>
      <c r="BM407" s="185" t="s">
        <v>572</v>
      </c>
    </row>
    <row r="408" spans="1:65" s="2" customFormat="1">
      <c r="A408" s="35"/>
      <c r="B408" s="36"/>
      <c r="C408" s="37"/>
      <c r="D408" s="187" t="s">
        <v>154</v>
      </c>
      <c r="E408" s="37"/>
      <c r="F408" s="188" t="s">
        <v>573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154</v>
      </c>
      <c r="AU408" s="18" t="s">
        <v>83</v>
      </c>
    </row>
    <row r="409" spans="1:65" s="2" customFormat="1">
      <c r="A409" s="35"/>
      <c r="B409" s="36"/>
      <c r="C409" s="37"/>
      <c r="D409" s="192" t="s">
        <v>156</v>
      </c>
      <c r="E409" s="37"/>
      <c r="F409" s="193" t="s">
        <v>574</v>
      </c>
      <c r="G409" s="37"/>
      <c r="H409" s="37"/>
      <c r="I409" s="189"/>
      <c r="J409" s="37"/>
      <c r="K409" s="37"/>
      <c r="L409" s="40"/>
      <c r="M409" s="190"/>
      <c r="N409" s="191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156</v>
      </c>
      <c r="AU409" s="18" t="s">
        <v>83</v>
      </c>
    </row>
    <row r="410" spans="1:65" s="13" customFormat="1">
      <c r="B410" s="194"/>
      <c r="C410" s="195"/>
      <c r="D410" s="187" t="s">
        <v>158</v>
      </c>
      <c r="E410" s="196" t="s">
        <v>19</v>
      </c>
      <c r="F410" s="197" t="s">
        <v>575</v>
      </c>
      <c r="G410" s="195"/>
      <c r="H410" s="196" t="s">
        <v>19</v>
      </c>
      <c r="I410" s="198"/>
      <c r="J410" s="195"/>
      <c r="K410" s="195"/>
      <c r="L410" s="199"/>
      <c r="M410" s="200"/>
      <c r="N410" s="201"/>
      <c r="O410" s="201"/>
      <c r="P410" s="201"/>
      <c r="Q410" s="201"/>
      <c r="R410" s="201"/>
      <c r="S410" s="201"/>
      <c r="T410" s="202"/>
      <c r="AT410" s="203" t="s">
        <v>158</v>
      </c>
      <c r="AU410" s="203" t="s">
        <v>83</v>
      </c>
      <c r="AV410" s="13" t="s">
        <v>81</v>
      </c>
      <c r="AW410" s="13" t="s">
        <v>35</v>
      </c>
      <c r="AX410" s="13" t="s">
        <v>73</v>
      </c>
      <c r="AY410" s="203" t="s">
        <v>145</v>
      </c>
    </row>
    <row r="411" spans="1:65" s="14" customFormat="1">
      <c r="B411" s="204"/>
      <c r="C411" s="205"/>
      <c r="D411" s="187" t="s">
        <v>158</v>
      </c>
      <c r="E411" s="206" t="s">
        <v>19</v>
      </c>
      <c r="F411" s="207" t="s">
        <v>576</v>
      </c>
      <c r="G411" s="205"/>
      <c r="H411" s="208">
        <v>0.80500000000000005</v>
      </c>
      <c r="I411" s="209"/>
      <c r="J411" s="205"/>
      <c r="K411" s="205"/>
      <c r="L411" s="210"/>
      <c r="M411" s="211"/>
      <c r="N411" s="212"/>
      <c r="O411" s="212"/>
      <c r="P411" s="212"/>
      <c r="Q411" s="212"/>
      <c r="R411" s="212"/>
      <c r="S411" s="212"/>
      <c r="T411" s="213"/>
      <c r="AT411" s="214" t="s">
        <v>158</v>
      </c>
      <c r="AU411" s="214" t="s">
        <v>83</v>
      </c>
      <c r="AV411" s="14" t="s">
        <v>83</v>
      </c>
      <c r="AW411" s="14" t="s">
        <v>35</v>
      </c>
      <c r="AX411" s="14" t="s">
        <v>73</v>
      </c>
      <c r="AY411" s="214" t="s">
        <v>145</v>
      </c>
    </row>
    <row r="412" spans="1:65" s="13" customFormat="1">
      <c r="B412" s="194"/>
      <c r="C412" s="195"/>
      <c r="D412" s="187" t="s">
        <v>158</v>
      </c>
      <c r="E412" s="196" t="s">
        <v>19</v>
      </c>
      <c r="F412" s="197" t="s">
        <v>577</v>
      </c>
      <c r="G412" s="195"/>
      <c r="H412" s="196" t="s">
        <v>19</v>
      </c>
      <c r="I412" s="198"/>
      <c r="J412" s="195"/>
      <c r="K412" s="195"/>
      <c r="L412" s="199"/>
      <c r="M412" s="200"/>
      <c r="N412" s="201"/>
      <c r="O412" s="201"/>
      <c r="P412" s="201"/>
      <c r="Q412" s="201"/>
      <c r="R412" s="201"/>
      <c r="S412" s="201"/>
      <c r="T412" s="202"/>
      <c r="AT412" s="203" t="s">
        <v>158</v>
      </c>
      <c r="AU412" s="203" t="s">
        <v>83</v>
      </c>
      <c r="AV412" s="13" t="s">
        <v>81</v>
      </c>
      <c r="AW412" s="13" t="s">
        <v>35</v>
      </c>
      <c r="AX412" s="13" t="s">
        <v>73</v>
      </c>
      <c r="AY412" s="203" t="s">
        <v>145</v>
      </c>
    </row>
    <row r="413" spans="1:65" s="15" customFormat="1">
      <c r="B413" s="215"/>
      <c r="C413" s="216"/>
      <c r="D413" s="187" t="s">
        <v>158</v>
      </c>
      <c r="E413" s="217" t="s">
        <v>19</v>
      </c>
      <c r="F413" s="218" t="s">
        <v>170</v>
      </c>
      <c r="G413" s="216"/>
      <c r="H413" s="219">
        <v>0.80500000000000005</v>
      </c>
      <c r="I413" s="220"/>
      <c r="J413" s="216"/>
      <c r="K413" s="216"/>
      <c r="L413" s="221"/>
      <c r="M413" s="222"/>
      <c r="N413" s="223"/>
      <c r="O413" s="223"/>
      <c r="P413" s="223"/>
      <c r="Q413" s="223"/>
      <c r="R413" s="223"/>
      <c r="S413" s="223"/>
      <c r="T413" s="224"/>
      <c r="AT413" s="225" t="s">
        <v>158</v>
      </c>
      <c r="AU413" s="225" t="s">
        <v>83</v>
      </c>
      <c r="AV413" s="15" t="s">
        <v>152</v>
      </c>
      <c r="AW413" s="15" t="s">
        <v>35</v>
      </c>
      <c r="AX413" s="15" t="s">
        <v>81</v>
      </c>
      <c r="AY413" s="225" t="s">
        <v>145</v>
      </c>
    </row>
    <row r="414" spans="1:65" s="2" customFormat="1" ht="16.5" customHeight="1">
      <c r="A414" s="35"/>
      <c r="B414" s="36"/>
      <c r="C414" s="174" t="s">
        <v>578</v>
      </c>
      <c r="D414" s="174" t="s">
        <v>147</v>
      </c>
      <c r="E414" s="175" t="s">
        <v>579</v>
      </c>
      <c r="F414" s="176" t="s">
        <v>580</v>
      </c>
      <c r="G414" s="177" t="s">
        <v>203</v>
      </c>
      <c r="H414" s="178">
        <v>12</v>
      </c>
      <c r="I414" s="179"/>
      <c r="J414" s="180">
        <f>ROUND(I414*H414,2)</f>
        <v>0</v>
      </c>
      <c r="K414" s="176" t="s">
        <v>151</v>
      </c>
      <c r="L414" s="40"/>
      <c r="M414" s="181" t="s">
        <v>19</v>
      </c>
      <c r="N414" s="182" t="s">
        <v>44</v>
      </c>
      <c r="O414" s="65"/>
      <c r="P414" s="183">
        <f>O414*H414</f>
        <v>0</v>
      </c>
      <c r="Q414" s="183">
        <v>0.12</v>
      </c>
      <c r="R414" s="183">
        <f>Q414*H414</f>
        <v>1.44</v>
      </c>
      <c r="S414" s="183">
        <v>2.2000000000000002</v>
      </c>
      <c r="T414" s="184">
        <f>S414*H414</f>
        <v>26.400000000000002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5" t="s">
        <v>152</v>
      </c>
      <c r="AT414" s="185" t="s">
        <v>147</v>
      </c>
      <c r="AU414" s="185" t="s">
        <v>83</v>
      </c>
      <c r="AY414" s="18" t="s">
        <v>145</v>
      </c>
      <c r="BE414" s="186">
        <f>IF(N414="základní",J414,0)</f>
        <v>0</v>
      </c>
      <c r="BF414" s="186">
        <f>IF(N414="snížená",J414,0)</f>
        <v>0</v>
      </c>
      <c r="BG414" s="186">
        <f>IF(N414="zákl. přenesená",J414,0)</f>
        <v>0</v>
      </c>
      <c r="BH414" s="186">
        <f>IF(N414="sníž. přenesená",J414,0)</f>
        <v>0</v>
      </c>
      <c r="BI414" s="186">
        <f>IF(N414="nulová",J414,0)</f>
        <v>0</v>
      </c>
      <c r="BJ414" s="18" t="s">
        <v>81</v>
      </c>
      <c r="BK414" s="186">
        <f>ROUND(I414*H414,2)</f>
        <v>0</v>
      </c>
      <c r="BL414" s="18" t="s">
        <v>152</v>
      </c>
      <c r="BM414" s="185" t="s">
        <v>581</v>
      </c>
    </row>
    <row r="415" spans="1:65" s="2" customFormat="1">
      <c r="A415" s="35"/>
      <c r="B415" s="36"/>
      <c r="C415" s="37"/>
      <c r="D415" s="187" t="s">
        <v>154</v>
      </c>
      <c r="E415" s="37"/>
      <c r="F415" s="188" t="s">
        <v>582</v>
      </c>
      <c r="G415" s="37"/>
      <c r="H415" s="37"/>
      <c r="I415" s="189"/>
      <c r="J415" s="37"/>
      <c r="K415" s="37"/>
      <c r="L415" s="40"/>
      <c r="M415" s="190"/>
      <c r="N415" s="191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154</v>
      </c>
      <c r="AU415" s="18" t="s">
        <v>83</v>
      </c>
    </row>
    <row r="416" spans="1:65" s="2" customFormat="1">
      <c r="A416" s="35"/>
      <c r="B416" s="36"/>
      <c r="C416" s="37"/>
      <c r="D416" s="192" t="s">
        <v>156</v>
      </c>
      <c r="E416" s="37"/>
      <c r="F416" s="193" t="s">
        <v>583</v>
      </c>
      <c r="G416" s="37"/>
      <c r="H416" s="37"/>
      <c r="I416" s="189"/>
      <c r="J416" s="37"/>
      <c r="K416" s="37"/>
      <c r="L416" s="40"/>
      <c r="M416" s="190"/>
      <c r="N416" s="191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156</v>
      </c>
      <c r="AU416" s="18" t="s">
        <v>83</v>
      </c>
    </row>
    <row r="417" spans="1:65" s="13" customFormat="1">
      <c r="B417" s="194"/>
      <c r="C417" s="195"/>
      <c r="D417" s="187" t="s">
        <v>158</v>
      </c>
      <c r="E417" s="196" t="s">
        <v>19</v>
      </c>
      <c r="F417" s="197" t="s">
        <v>584</v>
      </c>
      <c r="G417" s="195"/>
      <c r="H417" s="196" t="s">
        <v>19</v>
      </c>
      <c r="I417" s="198"/>
      <c r="J417" s="195"/>
      <c r="K417" s="195"/>
      <c r="L417" s="199"/>
      <c r="M417" s="200"/>
      <c r="N417" s="201"/>
      <c r="O417" s="201"/>
      <c r="P417" s="201"/>
      <c r="Q417" s="201"/>
      <c r="R417" s="201"/>
      <c r="S417" s="201"/>
      <c r="T417" s="202"/>
      <c r="AT417" s="203" t="s">
        <v>158</v>
      </c>
      <c r="AU417" s="203" t="s">
        <v>83</v>
      </c>
      <c r="AV417" s="13" t="s">
        <v>81</v>
      </c>
      <c r="AW417" s="13" t="s">
        <v>35</v>
      </c>
      <c r="AX417" s="13" t="s">
        <v>73</v>
      </c>
      <c r="AY417" s="203" t="s">
        <v>145</v>
      </c>
    </row>
    <row r="418" spans="1:65" s="13" customFormat="1">
      <c r="B418" s="194"/>
      <c r="C418" s="195"/>
      <c r="D418" s="187" t="s">
        <v>158</v>
      </c>
      <c r="E418" s="196" t="s">
        <v>19</v>
      </c>
      <c r="F418" s="197" t="s">
        <v>585</v>
      </c>
      <c r="G418" s="195"/>
      <c r="H418" s="196" t="s">
        <v>19</v>
      </c>
      <c r="I418" s="198"/>
      <c r="J418" s="195"/>
      <c r="K418" s="195"/>
      <c r="L418" s="199"/>
      <c r="M418" s="200"/>
      <c r="N418" s="201"/>
      <c r="O418" s="201"/>
      <c r="P418" s="201"/>
      <c r="Q418" s="201"/>
      <c r="R418" s="201"/>
      <c r="S418" s="201"/>
      <c r="T418" s="202"/>
      <c r="AT418" s="203" t="s">
        <v>158</v>
      </c>
      <c r="AU418" s="203" t="s">
        <v>83</v>
      </c>
      <c r="AV418" s="13" t="s">
        <v>81</v>
      </c>
      <c r="AW418" s="13" t="s">
        <v>35</v>
      </c>
      <c r="AX418" s="13" t="s">
        <v>73</v>
      </c>
      <c r="AY418" s="203" t="s">
        <v>145</v>
      </c>
    </row>
    <row r="419" spans="1:65" s="14" customFormat="1">
      <c r="B419" s="204"/>
      <c r="C419" s="205"/>
      <c r="D419" s="187" t="s">
        <v>158</v>
      </c>
      <c r="E419" s="206" t="s">
        <v>19</v>
      </c>
      <c r="F419" s="207" t="s">
        <v>586</v>
      </c>
      <c r="G419" s="205"/>
      <c r="H419" s="208">
        <v>12</v>
      </c>
      <c r="I419" s="209"/>
      <c r="J419" s="205"/>
      <c r="K419" s="205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158</v>
      </c>
      <c r="AU419" s="214" t="s">
        <v>83</v>
      </c>
      <c r="AV419" s="14" t="s">
        <v>83</v>
      </c>
      <c r="AW419" s="14" t="s">
        <v>35</v>
      </c>
      <c r="AX419" s="14" t="s">
        <v>81</v>
      </c>
      <c r="AY419" s="214" t="s">
        <v>145</v>
      </c>
    </row>
    <row r="420" spans="1:65" s="13" customFormat="1">
      <c r="B420" s="194"/>
      <c r="C420" s="195"/>
      <c r="D420" s="187" t="s">
        <v>158</v>
      </c>
      <c r="E420" s="196" t="s">
        <v>19</v>
      </c>
      <c r="F420" s="197" t="s">
        <v>587</v>
      </c>
      <c r="G420" s="195"/>
      <c r="H420" s="196" t="s">
        <v>19</v>
      </c>
      <c r="I420" s="198"/>
      <c r="J420" s="195"/>
      <c r="K420" s="195"/>
      <c r="L420" s="199"/>
      <c r="M420" s="200"/>
      <c r="N420" s="201"/>
      <c r="O420" s="201"/>
      <c r="P420" s="201"/>
      <c r="Q420" s="201"/>
      <c r="R420" s="201"/>
      <c r="S420" s="201"/>
      <c r="T420" s="202"/>
      <c r="AT420" s="203" t="s">
        <v>158</v>
      </c>
      <c r="AU420" s="203" t="s">
        <v>83</v>
      </c>
      <c r="AV420" s="13" t="s">
        <v>81</v>
      </c>
      <c r="AW420" s="13" t="s">
        <v>35</v>
      </c>
      <c r="AX420" s="13" t="s">
        <v>73</v>
      </c>
      <c r="AY420" s="203" t="s">
        <v>145</v>
      </c>
    </row>
    <row r="421" spans="1:65" s="2" customFormat="1" ht="16.5" customHeight="1">
      <c r="A421" s="35"/>
      <c r="B421" s="36"/>
      <c r="C421" s="174" t="s">
        <v>588</v>
      </c>
      <c r="D421" s="174" t="s">
        <v>147</v>
      </c>
      <c r="E421" s="175" t="s">
        <v>589</v>
      </c>
      <c r="F421" s="176" t="s">
        <v>590</v>
      </c>
      <c r="G421" s="177" t="s">
        <v>203</v>
      </c>
      <c r="H421" s="178">
        <v>6.6</v>
      </c>
      <c r="I421" s="179"/>
      <c r="J421" s="180">
        <f>ROUND(I421*H421,2)</f>
        <v>0</v>
      </c>
      <c r="K421" s="176" t="s">
        <v>151</v>
      </c>
      <c r="L421" s="40"/>
      <c r="M421" s="181" t="s">
        <v>19</v>
      </c>
      <c r="N421" s="182" t="s">
        <v>44</v>
      </c>
      <c r="O421" s="65"/>
      <c r="P421" s="183">
        <f>O421*H421</f>
        <v>0</v>
      </c>
      <c r="Q421" s="183">
        <v>0.12</v>
      </c>
      <c r="R421" s="183">
        <f>Q421*H421</f>
        <v>0.79199999999999993</v>
      </c>
      <c r="S421" s="183">
        <v>2.4900000000000002</v>
      </c>
      <c r="T421" s="184">
        <f>S421*H421</f>
        <v>16.434000000000001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85" t="s">
        <v>152</v>
      </c>
      <c r="AT421" s="185" t="s">
        <v>147</v>
      </c>
      <c r="AU421" s="185" t="s">
        <v>83</v>
      </c>
      <c r="AY421" s="18" t="s">
        <v>145</v>
      </c>
      <c r="BE421" s="186">
        <f>IF(N421="základní",J421,0)</f>
        <v>0</v>
      </c>
      <c r="BF421" s="186">
        <f>IF(N421="snížená",J421,0)</f>
        <v>0</v>
      </c>
      <c r="BG421" s="186">
        <f>IF(N421="zákl. přenesená",J421,0)</f>
        <v>0</v>
      </c>
      <c r="BH421" s="186">
        <f>IF(N421="sníž. přenesená",J421,0)</f>
        <v>0</v>
      </c>
      <c r="BI421" s="186">
        <f>IF(N421="nulová",J421,0)</f>
        <v>0</v>
      </c>
      <c r="BJ421" s="18" t="s">
        <v>81</v>
      </c>
      <c r="BK421" s="186">
        <f>ROUND(I421*H421,2)</f>
        <v>0</v>
      </c>
      <c r="BL421" s="18" t="s">
        <v>152</v>
      </c>
      <c r="BM421" s="185" t="s">
        <v>591</v>
      </c>
    </row>
    <row r="422" spans="1:65" s="2" customFormat="1">
      <c r="A422" s="35"/>
      <c r="B422" s="36"/>
      <c r="C422" s="37"/>
      <c r="D422" s="187" t="s">
        <v>154</v>
      </c>
      <c r="E422" s="37"/>
      <c r="F422" s="188" t="s">
        <v>592</v>
      </c>
      <c r="G422" s="37"/>
      <c r="H422" s="37"/>
      <c r="I422" s="189"/>
      <c r="J422" s="37"/>
      <c r="K422" s="37"/>
      <c r="L422" s="40"/>
      <c r="M422" s="190"/>
      <c r="N422" s="191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154</v>
      </c>
      <c r="AU422" s="18" t="s">
        <v>83</v>
      </c>
    </row>
    <row r="423" spans="1:65" s="2" customFormat="1">
      <c r="A423" s="35"/>
      <c r="B423" s="36"/>
      <c r="C423" s="37"/>
      <c r="D423" s="192" t="s">
        <v>156</v>
      </c>
      <c r="E423" s="37"/>
      <c r="F423" s="193" t="s">
        <v>593</v>
      </c>
      <c r="G423" s="37"/>
      <c r="H423" s="37"/>
      <c r="I423" s="189"/>
      <c r="J423" s="37"/>
      <c r="K423" s="37"/>
      <c r="L423" s="40"/>
      <c r="M423" s="190"/>
      <c r="N423" s="191"/>
      <c r="O423" s="65"/>
      <c r="P423" s="65"/>
      <c r="Q423" s="65"/>
      <c r="R423" s="65"/>
      <c r="S423" s="65"/>
      <c r="T423" s="66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156</v>
      </c>
      <c r="AU423" s="18" t="s">
        <v>83</v>
      </c>
    </row>
    <row r="424" spans="1:65" s="13" customFormat="1">
      <c r="B424" s="194"/>
      <c r="C424" s="195"/>
      <c r="D424" s="187" t="s">
        <v>158</v>
      </c>
      <c r="E424" s="196" t="s">
        <v>19</v>
      </c>
      <c r="F424" s="197" t="s">
        <v>594</v>
      </c>
      <c r="G424" s="195"/>
      <c r="H424" s="196" t="s">
        <v>19</v>
      </c>
      <c r="I424" s="198"/>
      <c r="J424" s="195"/>
      <c r="K424" s="195"/>
      <c r="L424" s="199"/>
      <c r="M424" s="200"/>
      <c r="N424" s="201"/>
      <c r="O424" s="201"/>
      <c r="P424" s="201"/>
      <c r="Q424" s="201"/>
      <c r="R424" s="201"/>
      <c r="S424" s="201"/>
      <c r="T424" s="202"/>
      <c r="AT424" s="203" t="s">
        <v>158</v>
      </c>
      <c r="AU424" s="203" t="s">
        <v>83</v>
      </c>
      <c r="AV424" s="13" t="s">
        <v>81</v>
      </c>
      <c r="AW424" s="13" t="s">
        <v>35</v>
      </c>
      <c r="AX424" s="13" t="s">
        <v>73</v>
      </c>
      <c r="AY424" s="203" t="s">
        <v>145</v>
      </c>
    </row>
    <row r="425" spans="1:65" s="14" customFormat="1">
      <c r="B425" s="204"/>
      <c r="C425" s="205"/>
      <c r="D425" s="187" t="s">
        <v>158</v>
      </c>
      <c r="E425" s="206" t="s">
        <v>19</v>
      </c>
      <c r="F425" s="207" t="s">
        <v>595</v>
      </c>
      <c r="G425" s="205"/>
      <c r="H425" s="208">
        <v>6.6</v>
      </c>
      <c r="I425" s="209"/>
      <c r="J425" s="205"/>
      <c r="K425" s="205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158</v>
      </c>
      <c r="AU425" s="214" t="s">
        <v>83</v>
      </c>
      <c r="AV425" s="14" t="s">
        <v>83</v>
      </c>
      <c r="AW425" s="14" t="s">
        <v>35</v>
      </c>
      <c r="AX425" s="14" t="s">
        <v>81</v>
      </c>
      <c r="AY425" s="214" t="s">
        <v>145</v>
      </c>
    </row>
    <row r="426" spans="1:65" s="13" customFormat="1">
      <c r="B426" s="194"/>
      <c r="C426" s="195"/>
      <c r="D426" s="187" t="s">
        <v>158</v>
      </c>
      <c r="E426" s="196" t="s">
        <v>19</v>
      </c>
      <c r="F426" s="197" t="s">
        <v>596</v>
      </c>
      <c r="G426" s="195"/>
      <c r="H426" s="196" t="s">
        <v>19</v>
      </c>
      <c r="I426" s="198"/>
      <c r="J426" s="195"/>
      <c r="K426" s="195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158</v>
      </c>
      <c r="AU426" s="203" t="s">
        <v>83</v>
      </c>
      <c r="AV426" s="13" t="s">
        <v>81</v>
      </c>
      <c r="AW426" s="13" t="s">
        <v>35</v>
      </c>
      <c r="AX426" s="13" t="s">
        <v>73</v>
      </c>
      <c r="AY426" s="203" t="s">
        <v>145</v>
      </c>
    </row>
    <row r="427" spans="1:65" s="2" customFormat="1" ht="16.5" customHeight="1">
      <c r="A427" s="35"/>
      <c r="B427" s="36"/>
      <c r="C427" s="174" t="s">
        <v>597</v>
      </c>
      <c r="D427" s="174" t="s">
        <v>147</v>
      </c>
      <c r="E427" s="175" t="s">
        <v>598</v>
      </c>
      <c r="F427" s="176" t="s">
        <v>599</v>
      </c>
      <c r="G427" s="177" t="s">
        <v>203</v>
      </c>
      <c r="H427" s="178">
        <v>12.952</v>
      </c>
      <c r="I427" s="179"/>
      <c r="J427" s="180">
        <f>ROUND(I427*H427,2)</f>
        <v>0</v>
      </c>
      <c r="K427" s="176" t="s">
        <v>151</v>
      </c>
      <c r="L427" s="40"/>
      <c r="M427" s="181" t="s">
        <v>19</v>
      </c>
      <c r="N427" s="182" t="s">
        <v>44</v>
      </c>
      <c r="O427" s="65"/>
      <c r="P427" s="183">
        <f>O427*H427</f>
        <v>0</v>
      </c>
      <c r="Q427" s="183">
        <v>0.12</v>
      </c>
      <c r="R427" s="183">
        <f>Q427*H427</f>
        <v>1.5542399999999998</v>
      </c>
      <c r="S427" s="183">
        <v>2.2000000000000002</v>
      </c>
      <c r="T427" s="184">
        <f>S427*H427</f>
        <v>28.494400000000002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85" t="s">
        <v>152</v>
      </c>
      <c r="AT427" s="185" t="s">
        <v>147</v>
      </c>
      <c r="AU427" s="185" t="s">
        <v>83</v>
      </c>
      <c r="AY427" s="18" t="s">
        <v>145</v>
      </c>
      <c r="BE427" s="186">
        <f>IF(N427="základní",J427,0)</f>
        <v>0</v>
      </c>
      <c r="BF427" s="186">
        <f>IF(N427="snížená",J427,0)</f>
        <v>0</v>
      </c>
      <c r="BG427" s="186">
        <f>IF(N427="zákl. přenesená",J427,0)</f>
        <v>0</v>
      </c>
      <c r="BH427" s="186">
        <f>IF(N427="sníž. přenesená",J427,0)</f>
        <v>0</v>
      </c>
      <c r="BI427" s="186">
        <f>IF(N427="nulová",J427,0)</f>
        <v>0</v>
      </c>
      <c r="BJ427" s="18" t="s">
        <v>81</v>
      </c>
      <c r="BK427" s="186">
        <f>ROUND(I427*H427,2)</f>
        <v>0</v>
      </c>
      <c r="BL427" s="18" t="s">
        <v>152</v>
      </c>
      <c r="BM427" s="185" t="s">
        <v>600</v>
      </c>
    </row>
    <row r="428" spans="1:65" s="2" customFormat="1">
      <c r="A428" s="35"/>
      <c r="B428" s="36"/>
      <c r="C428" s="37"/>
      <c r="D428" s="187" t="s">
        <v>154</v>
      </c>
      <c r="E428" s="37"/>
      <c r="F428" s="188" t="s">
        <v>601</v>
      </c>
      <c r="G428" s="37"/>
      <c r="H428" s="37"/>
      <c r="I428" s="189"/>
      <c r="J428" s="37"/>
      <c r="K428" s="37"/>
      <c r="L428" s="40"/>
      <c r="M428" s="190"/>
      <c r="N428" s="191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154</v>
      </c>
      <c r="AU428" s="18" t="s">
        <v>83</v>
      </c>
    </row>
    <row r="429" spans="1:65" s="2" customFormat="1">
      <c r="A429" s="35"/>
      <c r="B429" s="36"/>
      <c r="C429" s="37"/>
      <c r="D429" s="192" t="s">
        <v>156</v>
      </c>
      <c r="E429" s="37"/>
      <c r="F429" s="193" t="s">
        <v>602</v>
      </c>
      <c r="G429" s="37"/>
      <c r="H429" s="37"/>
      <c r="I429" s="189"/>
      <c r="J429" s="37"/>
      <c r="K429" s="37"/>
      <c r="L429" s="40"/>
      <c r="M429" s="190"/>
      <c r="N429" s="191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156</v>
      </c>
      <c r="AU429" s="18" t="s">
        <v>83</v>
      </c>
    </row>
    <row r="430" spans="1:65" s="13" customFormat="1">
      <c r="B430" s="194"/>
      <c r="C430" s="195"/>
      <c r="D430" s="187" t="s">
        <v>158</v>
      </c>
      <c r="E430" s="196" t="s">
        <v>19</v>
      </c>
      <c r="F430" s="197" t="s">
        <v>603</v>
      </c>
      <c r="G430" s="195"/>
      <c r="H430" s="196" t="s">
        <v>19</v>
      </c>
      <c r="I430" s="198"/>
      <c r="J430" s="195"/>
      <c r="K430" s="195"/>
      <c r="L430" s="199"/>
      <c r="M430" s="200"/>
      <c r="N430" s="201"/>
      <c r="O430" s="201"/>
      <c r="P430" s="201"/>
      <c r="Q430" s="201"/>
      <c r="R430" s="201"/>
      <c r="S430" s="201"/>
      <c r="T430" s="202"/>
      <c r="AT430" s="203" t="s">
        <v>158</v>
      </c>
      <c r="AU430" s="203" t="s">
        <v>83</v>
      </c>
      <c r="AV430" s="13" t="s">
        <v>81</v>
      </c>
      <c r="AW430" s="13" t="s">
        <v>35</v>
      </c>
      <c r="AX430" s="13" t="s">
        <v>73</v>
      </c>
      <c r="AY430" s="203" t="s">
        <v>145</v>
      </c>
    </row>
    <row r="431" spans="1:65" s="13" customFormat="1">
      <c r="B431" s="194"/>
      <c r="C431" s="195"/>
      <c r="D431" s="187" t="s">
        <v>158</v>
      </c>
      <c r="E431" s="196" t="s">
        <v>19</v>
      </c>
      <c r="F431" s="197" t="s">
        <v>604</v>
      </c>
      <c r="G431" s="195"/>
      <c r="H431" s="196" t="s">
        <v>19</v>
      </c>
      <c r="I431" s="198"/>
      <c r="J431" s="195"/>
      <c r="K431" s="195"/>
      <c r="L431" s="199"/>
      <c r="M431" s="200"/>
      <c r="N431" s="201"/>
      <c r="O431" s="201"/>
      <c r="P431" s="201"/>
      <c r="Q431" s="201"/>
      <c r="R431" s="201"/>
      <c r="S431" s="201"/>
      <c r="T431" s="202"/>
      <c r="AT431" s="203" t="s">
        <v>158</v>
      </c>
      <c r="AU431" s="203" t="s">
        <v>83</v>
      </c>
      <c r="AV431" s="13" t="s">
        <v>81</v>
      </c>
      <c r="AW431" s="13" t="s">
        <v>35</v>
      </c>
      <c r="AX431" s="13" t="s">
        <v>73</v>
      </c>
      <c r="AY431" s="203" t="s">
        <v>145</v>
      </c>
    </row>
    <row r="432" spans="1:65" s="14" customFormat="1">
      <c r="B432" s="204"/>
      <c r="C432" s="205"/>
      <c r="D432" s="187" t="s">
        <v>158</v>
      </c>
      <c r="E432" s="206" t="s">
        <v>19</v>
      </c>
      <c r="F432" s="207" t="s">
        <v>605</v>
      </c>
      <c r="G432" s="205"/>
      <c r="H432" s="208">
        <v>6.44</v>
      </c>
      <c r="I432" s="209"/>
      <c r="J432" s="205"/>
      <c r="K432" s="205"/>
      <c r="L432" s="210"/>
      <c r="M432" s="211"/>
      <c r="N432" s="212"/>
      <c r="O432" s="212"/>
      <c r="P432" s="212"/>
      <c r="Q432" s="212"/>
      <c r="R432" s="212"/>
      <c r="S432" s="212"/>
      <c r="T432" s="213"/>
      <c r="AT432" s="214" t="s">
        <v>158</v>
      </c>
      <c r="AU432" s="214" t="s">
        <v>83</v>
      </c>
      <c r="AV432" s="14" t="s">
        <v>83</v>
      </c>
      <c r="AW432" s="14" t="s">
        <v>35</v>
      </c>
      <c r="AX432" s="14" t="s">
        <v>73</v>
      </c>
      <c r="AY432" s="214" t="s">
        <v>145</v>
      </c>
    </row>
    <row r="433" spans="1:65" s="13" customFormat="1">
      <c r="B433" s="194"/>
      <c r="C433" s="195"/>
      <c r="D433" s="187" t="s">
        <v>158</v>
      </c>
      <c r="E433" s="196" t="s">
        <v>19</v>
      </c>
      <c r="F433" s="197" t="s">
        <v>606</v>
      </c>
      <c r="G433" s="195"/>
      <c r="H433" s="196" t="s">
        <v>19</v>
      </c>
      <c r="I433" s="198"/>
      <c r="J433" s="195"/>
      <c r="K433" s="195"/>
      <c r="L433" s="199"/>
      <c r="M433" s="200"/>
      <c r="N433" s="201"/>
      <c r="O433" s="201"/>
      <c r="P433" s="201"/>
      <c r="Q433" s="201"/>
      <c r="R433" s="201"/>
      <c r="S433" s="201"/>
      <c r="T433" s="202"/>
      <c r="AT433" s="203" t="s">
        <v>158</v>
      </c>
      <c r="AU433" s="203" t="s">
        <v>83</v>
      </c>
      <c r="AV433" s="13" t="s">
        <v>81</v>
      </c>
      <c r="AW433" s="13" t="s">
        <v>35</v>
      </c>
      <c r="AX433" s="13" t="s">
        <v>73</v>
      </c>
      <c r="AY433" s="203" t="s">
        <v>145</v>
      </c>
    </row>
    <row r="434" spans="1:65" s="14" customFormat="1">
      <c r="B434" s="204"/>
      <c r="C434" s="205"/>
      <c r="D434" s="187" t="s">
        <v>158</v>
      </c>
      <c r="E434" s="206" t="s">
        <v>19</v>
      </c>
      <c r="F434" s="207" t="s">
        <v>607</v>
      </c>
      <c r="G434" s="205"/>
      <c r="H434" s="208">
        <v>4.4000000000000004</v>
      </c>
      <c r="I434" s="209"/>
      <c r="J434" s="205"/>
      <c r="K434" s="205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158</v>
      </c>
      <c r="AU434" s="214" t="s">
        <v>83</v>
      </c>
      <c r="AV434" s="14" t="s">
        <v>83</v>
      </c>
      <c r="AW434" s="14" t="s">
        <v>35</v>
      </c>
      <c r="AX434" s="14" t="s">
        <v>73</v>
      </c>
      <c r="AY434" s="214" t="s">
        <v>145</v>
      </c>
    </row>
    <row r="435" spans="1:65" s="13" customFormat="1">
      <c r="B435" s="194"/>
      <c r="C435" s="195"/>
      <c r="D435" s="187" t="s">
        <v>158</v>
      </c>
      <c r="E435" s="196" t="s">
        <v>19</v>
      </c>
      <c r="F435" s="197" t="s">
        <v>608</v>
      </c>
      <c r="G435" s="195"/>
      <c r="H435" s="196" t="s">
        <v>19</v>
      </c>
      <c r="I435" s="198"/>
      <c r="J435" s="195"/>
      <c r="K435" s="195"/>
      <c r="L435" s="199"/>
      <c r="M435" s="200"/>
      <c r="N435" s="201"/>
      <c r="O435" s="201"/>
      <c r="P435" s="201"/>
      <c r="Q435" s="201"/>
      <c r="R435" s="201"/>
      <c r="S435" s="201"/>
      <c r="T435" s="202"/>
      <c r="AT435" s="203" t="s">
        <v>158</v>
      </c>
      <c r="AU435" s="203" t="s">
        <v>83</v>
      </c>
      <c r="AV435" s="13" t="s">
        <v>81</v>
      </c>
      <c r="AW435" s="13" t="s">
        <v>35</v>
      </c>
      <c r="AX435" s="13" t="s">
        <v>73</v>
      </c>
      <c r="AY435" s="203" t="s">
        <v>145</v>
      </c>
    </row>
    <row r="436" spans="1:65" s="14" customFormat="1">
      <c r="B436" s="204"/>
      <c r="C436" s="205"/>
      <c r="D436" s="187" t="s">
        <v>158</v>
      </c>
      <c r="E436" s="206" t="s">
        <v>19</v>
      </c>
      <c r="F436" s="207" t="s">
        <v>609</v>
      </c>
      <c r="G436" s="205"/>
      <c r="H436" s="208">
        <v>1.38</v>
      </c>
      <c r="I436" s="209"/>
      <c r="J436" s="205"/>
      <c r="K436" s="205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158</v>
      </c>
      <c r="AU436" s="214" t="s">
        <v>83</v>
      </c>
      <c r="AV436" s="14" t="s">
        <v>83</v>
      </c>
      <c r="AW436" s="14" t="s">
        <v>35</v>
      </c>
      <c r="AX436" s="14" t="s">
        <v>73</v>
      </c>
      <c r="AY436" s="214" t="s">
        <v>145</v>
      </c>
    </row>
    <row r="437" spans="1:65" s="13" customFormat="1">
      <c r="B437" s="194"/>
      <c r="C437" s="195"/>
      <c r="D437" s="187" t="s">
        <v>158</v>
      </c>
      <c r="E437" s="196" t="s">
        <v>19</v>
      </c>
      <c r="F437" s="197" t="s">
        <v>610</v>
      </c>
      <c r="G437" s="195"/>
      <c r="H437" s="196" t="s">
        <v>19</v>
      </c>
      <c r="I437" s="198"/>
      <c r="J437" s="195"/>
      <c r="K437" s="195"/>
      <c r="L437" s="199"/>
      <c r="M437" s="200"/>
      <c r="N437" s="201"/>
      <c r="O437" s="201"/>
      <c r="P437" s="201"/>
      <c r="Q437" s="201"/>
      <c r="R437" s="201"/>
      <c r="S437" s="201"/>
      <c r="T437" s="202"/>
      <c r="AT437" s="203" t="s">
        <v>158</v>
      </c>
      <c r="AU437" s="203" t="s">
        <v>83</v>
      </c>
      <c r="AV437" s="13" t="s">
        <v>81</v>
      </c>
      <c r="AW437" s="13" t="s">
        <v>35</v>
      </c>
      <c r="AX437" s="13" t="s">
        <v>73</v>
      </c>
      <c r="AY437" s="203" t="s">
        <v>145</v>
      </c>
    </row>
    <row r="438" spans="1:65" s="14" customFormat="1">
      <c r="B438" s="204"/>
      <c r="C438" s="205"/>
      <c r="D438" s="187" t="s">
        <v>158</v>
      </c>
      <c r="E438" s="206" t="s">
        <v>19</v>
      </c>
      <c r="F438" s="207" t="s">
        <v>611</v>
      </c>
      <c r="G438" s="205"/>
      <c r="H438" s="208">
        <v>0.73199999999999998</v>
      </c>
      <c r="I438" s="209"/>
      <c r="J438" s="205"/>
      <c r="K438" s="205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158</v>
      </c>
      <c r="AU438" s="214" t="s">
        <v>83</v>
      </c>
      <c r="AV438" s="14" t="s">
        <v>83</v>
      </c>
      <c r="AW438" s="14" t="s">
        <v>35</v>
      </c>
      <c r="AX438" s="14" t="s">
        <v>73</v>
      </c>
      <c r="AY438" s="214" t="s">
        <v>145</v>
      </c>
    </row>
    <row r="439" spans="1:65" s="15" customFormat="1">
      <c r="B439" s="215"/>
      <c r="C439" s="216"/>
      <c r="D439" s="187" t="s">
        <v>158</v>
      </c>
      <c r="E439" s="217" t="s">
        <v>19</v>
      </c>
      <c r="F439" s="218" t="s">
        <v>170</v>
      </c>
      <c r="G439" s="216"/>
      <c r="H439" s="219">
        <v>12.952</v>
      </c>
      <c r="I439" s="220"/>
      <c r="J439" s="216"/>
      <c r="K439" s="216"/>
      <c r="L439" s="221"/>
      <c r="M439" s="222"/>
      <c r="N439" s="223"/>
      <c r="O439" s="223"/>
      <c r="P439" s="223"/>
      <c r="Q439" s="223"/>
      <c r="R439" s="223"/>
      <c r="S439" s="223"/>
      <c r="T439" s="224"/>
      <c r="AT439" s="225" t="s">
        <v>158</v>
      </c>
      <c r="AU439" s="225" t="s">
        <v>83</v>
      </c>
      <c r="AV439" s="15" t="s">
        <v>152</v>
      </c>
      <c r="AW439" s="15" t="s">
        <v>35</v>
      </c>
      <c r="AX439" s="15" t="s">
        <v>81</v>
      </c>
      <c r="AY439" s="225" t="s">
        <v>145</v>
      </c>
    </row>
    <row r="440" spans="1:65" s="2" customFormat="1" ht="21.75" customHeight="1">
      <c r="A440" s="35"/>
      <c r="B440" s="36"/>
      <c r="C440" s="174" t="s">
        <v>612</v>
      </c>
      <c r="D440" s="174" t="s">
        <v>147</v>
      </c>
      <c r="E440" s="175" t="s">
        <v>613</v>
      </c>
      <c r="F440" s="176" t="s">
        <v>614</v>
      </c>
      <c r="G440" s="177" t="s">
        <v>203</v>
      </c>
      <c r="H440" s="178">
        <v>1.62</v>
      </c>
      <c r="I440" s="179"/>
      <c r="J440" s="180">
        <f>ROUND(I440*H440,2)</f>
        <v>0</v>
      </c>
      <c r="K440" s="176" t="s">
        <v>151</v>
      </c>
      <c r="L440" s="40"/>
      <c r="M440" s="181" t="s">
        <v>19</v>
      </c>
      <c r="N440" s="182" t="s">
        <v>44</v>
      </c>
      <c r="O440" s="65"/>
      <c r="P440" s="183">
        <f>O440*H440</f>
        <v>0</v>
      </c>
      <c r="Q440" s="183">
        <v>0.12</v>
      </c>
      <c r="R440" s="183">
        <f>Q440*H440</f>
        <v>0.19440000000000002</v>
      </c>
      <c r="S440" s="183">
        <v>2.2000000000000002</v>
      </c>
      <c r="T440" s="184">
        <f>S440*H440</f>
        <v>3.5640000000000005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85" t="s">
        <v>152</v>
      </c>
      <c r="AT440" s="185" t="s">
        <v>147</v>
      </c>
      <c r="AU440" s="185" t="s">
        <v>83</v>
      </c>
      <c r="AY440" s="18" t="s">
        <v>145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18" t="s">
        <v>81</v>
      </c>
      <c r="BK440" s="186">
        <f>ROUND(I440*H440,2)</f>
        <v>0</v>
      </c>
      <c r="BL440" s="18" t="s">
        <v>152</v>
      </c>
      <c r="BM440" s="185" t="s">
        <v>615</v>
      </c>
    </row>
    <row r="441" spans="1:65" s="2" customFormat="1">
      <c r="A441" s="35"/>
      <c r="B441" s="36"/>
      <c r="C441" s="37"/>
      <c r="D441" s="187" t="s">
        <v>154</v>
      </c>
      <c r="E441" s="37"/>
      <c r="F441" s="188" t="s">
        <v>616</v>
      </c>
      <c r="G441" s="37"/>
      <c r="H441" s="37"/>
      <c r="I441" s="189"/>
      <c r="J441" s="37"/>
      <c r="K441" s="37"/>
      <c r="L441" s="40"/>
      <c r="M441" s="190"/>
      <c r="N441" s="191"/>
      <c r="O441" s="65"/>
      <c r="P441" s="65"/>
      <c r="Q441" s="65"/>
      <c r="R441" s="65"/>
      <c r="S441" s="65"/>
      <c r="T441" s="66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154</v>
      </c>
      <c r="AU441" s="18" t="s">
        <v>83</v>
      </c>
    </row>
    <row r="442" spans="1:65" s="2" customFormat="1">
      <c r="A442" s="35"/>
      <c r="B442" s="36"/>
      <c r="C442" s="37"/>
      <c r="D442" s="192" t="s">
        <v>156</v>
      </c>
      <c r="E442" s="37"/>
      <c r="F442" s="193" t="s">
        <v>617</v>
      </c>
      <c r="G442" s="37"/>
      <c r="H442" s="37"/>
      <c r="I442" s="189"/>
      <c r="J442" s="37"/>
      <c r="K442" s="37"/>
      <c r="L442" s="40"/>
      <c r="M442" s="190"/>
      <c r="N442" s="191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156</v>
      </c>
      <c r="AU442" s="18" t="s">
        <v>83</v>
      </c>
    </row>
    <row r="443" spans="1:65" s="13" customFormat="1">
      <c r="B443" s="194"/>
      <c r="C443" s="195"/>
      <c r="D443" s="187" t="s">
        <v>158</v>
      </c>
      <c r="E443" s="196" t="s">
        <v>19</v>
      </c>
      <c r="F443" s="197" t="s">
        <v>618</v>
      </c>
      <c r="G443" s="195"/>
      <c r="H443" s="196" t="s">
        <v>19</v>
      </c>
      <c r="I443" s="198"/>
      <c r="J443" s="195"/>
      <c r="K443" s="195"/>
      <c r="L443" s="199"/>
      <c r="M443" s="200"/>
      <c r="N443" s="201"/>
      <c r="O443" s="201"/>
      <c r="P443" s="201"/>
      <c r="Q443" s="201"/>
      <c r="R443" s="201"/>
      <c r="S443" s="201"/>
      <c r="T443" s="202"/>
      <c r="AT443" s="203" t="s">
        <v>158</v>
      </c>
      <c r="AU443" s="203" t="s">
        <v>83</v>
      </c>
      <c r="AV443" s="13" t="s">
        <v>81</v>
      </c>
      <c r="AW443" s="13" t="s">
        <v>35</v>
      </c>
      <c r="AX443" s="13" t="s">
        <v>73</v>
      </c>
      <c r="AY443" s="203" t="s">
        <v>145</v>
      </c>
    </row>
    <row r="444" spans="1:65" s="14" customFormat="1">
      <c r="B444" s="204"/>
      <c r="C444" s="205"/>
      <c r="D444" s="187" t="s">
        <v>158</v>
      </c>
      <c r="E444" s="206" t="s">
        <v>19</v>
      </c>
      <c r="F444" s="207" t="s">
        <v>619</v>
      </c>
      <c r="G444" s="205"/>
      <c r="H444" s="208">
        <v>1.62</v>
      </c>
      <c r="I444" s="209"/>
      <c r="J444" s="205"/>
      <c r="K444" s="205"/>
      <c r="L444" s="210"/>
      <c r="M444" s="211"/>
      <c r="N444" s="212"/>
      <c r="O444" s="212"/>
      <c r="P444" s="212"/>
      <c r="Q444" s="212"/>
      <c r="R444" s="212"/>
      <c r="S444" s="212"/>
      <c r="T444" s="213"/>
      <c r="AT444" s="214" t="s">
        <v>158</v>
      </c>
      <c r="AU444" s="214" t="s">
        <v>83</v>
      </c>
      <c r="AV444" s="14" t="s">
        <v>83</v>
      </c>
      <c r="AW444" s="14" t="s">
        <v>35</v>
      </c>
      <c r="AX444" s="14" t="s">
        <v>81</v>
      </c>
      <c r="AY444" s="214" t="s">
        <v>145</v>
      </c>
    </row>
    <row r="445" spans="1:65" s="13" customFormat="1">
      <c r="B445" s="194"/>
      <c r="C445" s="195"/>
      <c r="D445" s="187" t="s">
        <v>158</v>
      </c>
      <c r="E445" s="196" t="s">
        <v>19</v>
      </c>
      <c r="F445" s="197" t="s">
        <v>620</v>
      </c>
      <c r="G445" s="195"/>
      <c r="H445" s="196" t="s">
        <v>19</v>
      </c>
      <c r="I445" s="198"/>
      <c r="J445" s="195"/>
      <c r="K445" s="195"/>
      <c r="L445" s="199"/>
      <c r="M445" s="200"/>
      <c r="N445" s="201"/>
      <c r="O445" s="201"/>
      <c r="P445" s="201"/>
      <c r="Q445" s="201"/>
      <c r="R445" s="201"/>
      <c r="S445" s="201"/>
      <c r="T445" s="202"/>
      <c r="AT445" s="203" t="s">
        <v>158</v>
      </c>
      <c r="AU445" s="203" t="s">
        <v>83</v>
      </c>
      <c r="AV445" s="13" t="s">
        <v>81</v>
      </c>
      <c r="AW445" s="13" t="s">
        <v>35</v>
      </c>
      <c r="AX445" s="13" t="s">
        <v>73</v>
      </c>
      <c r="AY445" s="203" t="s">
        <v>145</v>
      </c>
    </row>
    <row r="446" spans="1:65" s="13" customFormat="1">
      <c r="B446" s="194"/>
      <c r="C446" s="195"/>
      <c r="D446" s="187" t="s">
        <v>158</v>
      </c>
      <c r="E446" s="196" t="s">
        <v>19</v>
      </c>
      <c r="F446" s="197" t="s">
        <v>621</v>
      </c>
      <c r="G446" s="195"/>
      <c r="H446" s="196" t="s">
        <v>19</v>
      </c>
      <c r="I446" s="198"/>
      <c r="J446" s="195"/>
      <c r="K446" s="195"/>
      <c r="L446" s="199"/>
      <c r="M446" s="200"/>
      <c r="N446" s="201"/>
      <c r="O446" s="201"/>
      <c r="P446" s="201"/>
      <c r="Q446" s="201"/>
      <c r="R446" s="201"/>
      <c r="S446" s="201"/>
      <c r="T446" s="202"/>
      <c r="AT446" s="203" t="s">
        <v>158</v>
      </c>
      <c r="AU446" s="203" t="s">
        <v>83</v>
      </c>
      <c r="AV446" s="13" t="s">
        <v>81</v>
      </c>
      <c r="AW446" s="13" t="s">
        <v>35</v>
      </c>
      <c r="AX446" s="13" t="s">
        <v>73</v>
      </c>
      <c r="AY446" s="203" t="s">
        <v>145</v>
      </c>
    </row>
    <row r="447" spans="1:65" s="2" customFormat="1" ht="24.2" customHeight="1">
      <c r="A447" s="35"/>
      <c r="B447" s="36"/>
      <c r="C447" s="174" t="s">
        <v>622</v>
      </c>
      <c r="D447" s="174" t="s">
        <v>147</v>
      </c>
      <c r="E447" s="175" t="s">
        <v>623</v>
      </c>
      <c r="F447" s="176" t="s">
        <v>624</v>
      </c>
      <c r="G447" s="177" t="s">
        <v>452</v>
      </c>
      <c r="H447" s="178">
        <v>23</v>
      </c>
      <c r="I447" s="179"/>
      <c r="J447" s="180">
        <f>ROUND(I447*H447,2)</f>
        <v>0</v>
      </c>
      <c r="K447" s="176" t="s">
        <v>151</v>
      </c>
      <c r="L447" s="40"/>
      <c r="M447" s="181" t="s">
        <v>19</v>
      </c>
      <c r="N447" s="182" t="s">
        <v>44</v>
      </c>
      <c r="O447" s="65"/>
      <c r="P447" s="183">
        <f>O447*H447</f>
        <v>0</v>
      </c>
      <c r="Q447" s="183">
        <v>2.9E-4</v>
      </c>
      <c r="R447" s="183">
        <f>Q447*H447</f>
        <v>6.6699999999999997E-3</v>
      </c>
      <c r="S447" s="183">
        <v>0.375</v>
      </c>
      <c r="T447" s="184">
        <f>S447*H447</f>
        <v>8.625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185" t="s">
        <v>152</v>
      </c>
      <c r="AT447" s="185" t="s">
        <v>147</v>
      </c>
      <c r="AU447" s="185" t="s">
        <v>83</v>
      </c>
      <c r="AY447" s="18" t="s">
        <v>145</v>
      </c>
      <c r="BE447" s="186">
        <f>IF(N447="základní",J447,0)</f>
        <v>0</v>
      </c>
      <c r="BF447" s="186">
        <f>IF(N447="snížená",J447,0)</f>
        <v>0</v>
      </c>
      <c r="BG447" s="186">
        <f>IF(N447="zákl. přenesená",J447,0)</f>
        <v>0</v>
      </c>
      <c r="BH447" s="186">
        <f>IF(N447="sníž. přenesená",J447,0)</f>
        <v>0</v>
      </c>
      <c r="BI447" s="186">
        <f>IF(N447="nulová",J447,0)</f>
        <v>0</v>
      </c>
      <c r="BJ447" s="18" t="s">
        <v>81</v>
      </c>
      <c r="BK447" s="186">
        <f>ROUND(I447*H447,2)</f>
        <v>0</v>
      </c>
      <c r="BL447" s="18" t="s">
        <v>152</v>
      </c>
      <c r="BM447" s="185" t="s">
        <v>625</v>
      </c>
    </row>
    <row r="448" spans="1:65" s="2" customFormat="1" ht="19.5">
      <c r="A448" s="35"/>
      <c r="B448" s="36"/>
      <c r="C448" s="37"/>
      <c r="D448" s="187" t="s">
        <v>154</v>
      </c>
      <c r="E448" s="37"/>
      <c r="F448" s="188" t="s">
        <v>626</v>
      </c>
      <c r="G448" s="37"/>
      <c r="H448" s="37"/>
      <c r="I448" s="189"/>
      <c r="J448" s="37"/>
      <c r="K448" s="37"/>
      <c r="L448" s="40"/>
      <c r="M448" s="190"/>
      <c r="N448" s="191"/>
      <c r="O448" s="65"/>
      <c r="P448" s="65"/>
      <c r="Q448" s="65"/>
      <c r="R448" s="65"/>
      <c r="S448" s="65"/>
      <c r="T448" s="66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154</v>
      </c>
      <c r="AU448" s="18" t="s">
        <v>83</v>
      </c>
    </row>
    <row r="449" spans="1:65" s="2" customFormat="1">
      <c r="A449" s="35"/>
      <c r="B449" s="36"/>
      <c r="C449" s="37"/>
      <c r="D449" s="192" t="s">
        <v>156</v>
      </c>
      <c r="E449" s="37"/>
      <c r="F449" s="193" t="s">
        <v>627</v>
      </c>
      <c r="G449" s="37"/>
      <c r="H449" s="37"/>
      <c r="I449" s="189"/>
      <c r="J449" s="37"/>
      <c r="K449" s="37"/>
      <c r="L449" s="40"/>
      <c r="M449" s="190"/>
      <c r="N449" s="191"/>
      <c r="O449" s="65"/>
      <c r="P449" s="65"/>
      <c r="Q449" s="65"/>
      <c r="R449" s="65"/>
      <c r="S449" s="65"/>
      <c r="T449" s="66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18" t="s">
        <v>156</v>
      </c>
      <c r="AU449" s="18" t="s">
        <v>83</v>
      </c>
    </row>
    <row r="450" spans="1:65" s="13" customFormat="1">
      <c r="B450" s="194"/>
      <c r="C450" s="195"/>
      <c r="D450" s="187" t="s">
        <v>158</v>
      </c>
      <c r="E450" s="196" t="s">
        <v>19</v>
      </c>
      <c r="F450" s="197" t="s">
        <v>628</v>
      </c>
      <c r="G450" s="195"/>
      <c r="H450" s="196" t="s">
        <v>19</v>
      </c>
      <c r="I450" s="198"/>
      <c r="J450" s="195"/>
      <c r="K450" s="195"/>
      <c r="L450" s="199"/>
      <c r="M450" s="200"/>
      <c r="N450" s="201"/>
      <c r="O450" s="201"/>
      <c r="P450" s="201"/>
      <c r="Q450" s="201"/>
      <c r="R450" s="201"/>
      <c r="S450" s="201"/>
      <c r="T450" s="202"/>
      <c r="AT450" s="203" t="s">
        <v>158</v>
      </c>
      <c r="AU450" s="203" t="s">
        <v>83</v>
      </c>
      <c r="AV450" s="13" t="s">
        <v>81</v>
      </c>
      <c r="AW450" s="13" t="s">
        <v>35</v>
      </c>
      <c r="AX450" s="13" t="s">
        <v>73</v>
      </c>
      <c r="AY450" s="203" t="s">
        <v>145</v>
      </c>
    </row>
    <row r="451" spans="1:65" s="14" customFormat="1">
      <c r="B451" s="204"/>
      <c r="C451" s="205"/>
      <c r="D451" s="187" t="s">
        <v>158</v>
      </c>
      <c r="E451" s="206" t="s">
        <v>19</v>
      </c>
      <c r="F451" s="207" t="s">
        <v>317</v>
      </c>
      <c r="G451" s="205"/>
      <c r="H451" s="208">
        <v>23</v>
      </c>
      <c r="I451" s="209"/>
      <c r="J451" s="205"/>
      <c r="K451" s="205"/>
      <c r="L451" s="210"/>
      <c r="M451" s="211"/>
      <c r="N451" s="212"/>
      <c r="O451" s="212"/>
      <c r="P451" s="212"/>
      <c r="Q451" s="212"/>
      <c r="R451" s="212"/>
      <c r="S451" s="212"/>
      <c r="T451" s="213"/>
      <c r="AT451" s="214" t="s">
        <v>158</v>
      </c>
      <c r="AU451" s="214" t="s">
        <v>83</v>
      </c>
      <c r="AV451" s="14" t="s">
        <v>83</v>
      </c>
      <c r="AW451" s="14" t="s">
        <v>35</v>
      </c>
      <c r="AX451" s="14" t="s">
        <v>81</v>
      </c>
      <c r="AY451" s="214" t="s">
        <v>145</v>
      </c>
    </row>
    <row r="452" spans="1:65" s="13" customFormat="1">
      <c r="B452" s="194"/>
      <c r="C452" s="195"/>
      <c r="D452" s="187" t="s">
        <v>158</v>
      </c>
      <c r="E452" s="196" t="s">
        <v>19</v>
      </c>
      <c r="F452" s="197" t="s">
        <v>629</v>
      </c>
      <c r="G452" s="195"/>
      <c r="H452" s="196" t="s">
        <v>19</v>
      </c>
      <c r="I452" s="198"/>
      <c r="J452" s="195"/>
      <c r="K452" s="195"/>
      <c r="L452" s="199"/>
      <c r="M452" s="200"/>
      <c r="N452" s="201"/>
      <c r="O452" s="201"/>
      <c r="P452" s="201"/>
      <c r="Q452" s="201"/>
      <c r="R452" s="201"/>
      <c r="S452" s="201"/>
      <c r="T452" s="202"/>
      <c r="AT452" s="203" t="s">
        <v>158</v>
      </c>
      <c r="AU452" s="203" t="s">
        <v>83</v>
      </c>
      <c r="AV452" s="13" t="s">
        <v>81</v>
      </c>
      <c r="AW452" s="13" t="s">
        <v>35</v>
      </c>
      <c r="AX452" s="13" t="s">
        <v>73</v>
      </c>
      <c r="AY452" s="203" t="s">
        <v>145</v>
      </c>
    </row>
    <row r="453" spans="1:65" s="12" customFormat="1" ht="22.9" customHeight="1">
      <c r="B453" s="158"/>
      <c r="C453" s="159"/>
      <c r="D453" s="160" t="s">
        <v>72</v>
      </c>
      <c r="E453" s="172" t="s">
        <v>630</v>
      </c>
      <c r="F453" s="172" t="s">
        <v>631</v>
      </c>
      <c r="G453" s="159"/>
      <c r="H453" s="159"/>
      <c r="I453" s="162"/>
      <c r="J453" s="173">
        <f>BK453</f>
        <v>0</v>
      </c>
      <c r="K453" s="159"/>
      <c r="L453" s="164"/>
      <c r="M453" s="165"/>
      <c r="N453" s="166"/>
      <c r="O453" s="166"/>
      <c r="P453" s="167">
        <f>SUM(P454:P551)</f>
        <v>0</v>
      </c>
      <c r="Q453" s="166"/>
      <c r="R453" s="167">
        <f>SUM(R454:R551)</f>
        <v>0</v>
      </c>
      <c r="S453" s="166"/>
      <c r="T453" s="168">
        <f>SUM(T454:T551)</f>
        <v>0</v>
      </c>
      <c r="AR453" s="169" t="s">
        <v>81</v>
      </c>
      <c r="AT453" s="170" t="s">
        <v>72</v>
      </c>
      <c r="AU453" s="170" t="s">
        <v>81</v>
      </c>
      <c r="AY453" s="169" t="s">
        <v>145</v>
      </c>
      <c r="BK453" s="171">
        <f>SUM(BK454:BK551)</f>
        <v>0</v>
      </c>
    </row>
    <row r="454" spans="1:65" s="2" customFormat="1" ht="33" customHeight="1">
      <c r="A454" s="35"/>
      <c r="B454" s="36"/>
      <c r="C454" s="174" t="s">
        <v>632</v>
      </c>
      <c r="D454" s="174" t="s">
        <v>147</v>
      </c>
      <c r="E454" s="175" t="s">
        <v>633</v>
      </c>
      <c r="F454" s="176" t="s">
        <v>634</v>
      </c>
      <c r="G454" s="177" t="s">
        <v>225</v>
      </c>
      <c r="H454" s="178">
        <v>58.603999999999999</v>
      </c>
      <c r="I454" s="179"/>
      <c r="J454" s="180">
        <f>ROUND(I454*H454,2)</f>
        <v>0</v>
      </c>
      <c r="K454" s="176" t="s">
        <v>151</v>
      </c>
      <c r="L454" s="40"/>
      <c r="M454" s="181" t="s">
        <v>19</v>
      </c>
      <c r="N454" s="182" t="s">
        <v>44</v>
      </c>
      <c r="O454" s="65"/>
      <c r="P454" s="183">
        <f>O454*H454</f>
        <v>0</v>
      </c>
      <c r="Q454" s="183">
        <v>0</v>
      </c>
      <c r="R454" s="183">
        <f>Q454*H454</f>
        <v>0</v>
      </c>
      <c r="S454" s="183">
        <v>0</v>
      </c>
      <c r="T454" s="184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85" t="s">
        <v>152</v>
      </c>
      <c r="AT454" s="185" t="s">
        <v>147</v>
      </c>
      <c r="AU454" s="185" t="s">
        <v>83</v>
      </c>
      <c r="AY454" s="18" t="s">
        <v>145</v>
      </c>
      <c r="BE454" s="186">
        <f>IF(N454="základní",J454,0)</f>
        <v>0</v>
      </c>
      <c r="BF454" s="186">
        <f>IF(N454="snížená",J454,0)</f>
        <v>0</v>
      </c>
      <c r="BG454" s="186">
        <f>IF(N454="zákl. přenesená",J454,0)</f>
        <v>0</v>
      </c>
      <c r="BH454" s="186">
        <f>IF(N454="sníž. přenesená",J454,0)</f>
        <v>0</v>
      </c>
      <c r="BI454" s="186">
        <f>IF(N454="nulová",J454,0)</f>
        <v>0</v>
      </c>
      <c r="BJ454" s="18" t="s">
        <v>81</v>
      </c>
      <c r="BK454" s="186">
        <f>ROUND(I454*H454,2)</f>
        <v>0</v>
      </c>
      <c r="BL454" s="18" t="s">
        <v>152</v>
      </c>
      <c r="BM454" s="185" t="s">
        <v>635</v>
      </c>
    </row>
    <row r="455" spans="1:65" s="2" customFormat="1" ht="29.25">
      <c r="A455" s="35"/>
      <c r="B455" s="36"/>
      <c r="C455" s="37"/>
      <c r="D455" s="187" t="s">
        <v>154</v>
      </c>
      <c r="E455" s="37"/>
      <c r="F455" s="188" t="s">
        <v>636</v>
      </c>
      <c r="G455" s="37"/>
      <c r="H455" s="37"/>
      <c r="I455" s="189"/>
      <c r="J455" s="37"/>
      <c r="K455" s="37"/>
      <c r="L455" s="40"/>
      <c r="M455" s="190"/>
      <c r="N455" s="191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154</v>
      </c>
      <c r="AU455" s="18" t="s">
        <v>83</v>
      </c>
    </row>
    <row r="456" spans="1:65" s="2" customFormat="1">
      <c r="A456" s="35"/>
      <c r="B456" s="36"/>
      <c r="C456" s="37"/>
      <c r="D456" s="192" t="s">
        <v>156</v>
      </c>
      <c r="E456" s="37"/>
      <c r="F456" s="193" t="s">
        <v>637</v>
      </c>
      <c r="G456" s="37"/>
      <c r="H456" s="37"/>
      <c r="I456" s="189"/>
      <c r="J456" s="37"/>
      <c r="K456" s="37"/>
      <c r="L456" s="40"/>
      <c r="M456" s="190"/>
      <c r="N456" s="191"/>
      <c r="O456" s="65"/>
      <c r="P456" s="65"/>
      <c r="Q456" s="65"/>
      <c r="R456" s="65"/>
      <c r="S456" s="65"/>
      <c r="T456" s="66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156</v>
      </c>
      <c r="AU456" s="18" t="s">
        <v>83</v>
      </c>
    </row>
    <row r="457" spans="1:65" s="13" customFormat="1">
      <c r="B457" s="194"/>
      <c r="C457" s="195"/>
      <c r="D457" s="187" t="s">
        <v>158</v>
      </c>
      <c r="E457" s="196" t="s">
        <v>19</v>
      </c>
      <c r="F457" s="197" t="s">
        <v>638</v>
      </c>
      <c r="G457" s="195"/>
      <c r="H457" s="196" t="s">
        <v>19</v>
      </c>
      <c r="I457" s="198"/>
      <c r="J457" s="195"/>
      <c r="K457" s="195"/>
      <c r="L457" s="199"/>
      <c r="M457" s="200"/>
      <c r="N457" s="201"/>
      <c r="O457" s="201"/>
      <c r="P457" s="201"/>
      <c r="Q457" s="201"/>
      <c r="R457" s="201"/>
      <c r="S457" s="201"/>
      <c r="T457" s="202"/>
      <c r="AT457" s="203" t="s">
        <v>158</v>
      </c>
      <c r="AU457" s="203" t="s">
        <v>83</v>
      </c>
      <c r="AV457" s="13" t="s">
        <v>81</v>
      </c>
      <c r="AW457" s="13" t="s">
        <v>35</v>
      </c>
      <c r="AX457" s="13" t="s">
        <v>73</v>
      </c>
      <c r="AY457" s="203" t="s">
        <v>145</v>
      </c>
    </row>
    <row r="458" spans="1:65" s="14" customFormat="1">
      <c r="B458" s="204"/>
      <c r="C458" s="205"/>
      <c r="D458" s="187" t="s">
        <v>158</v>
      </c>
      <c r="E458" s="206" t="s">
        <v>19</v>
      </c>
      <c r="F458" s="207" t="s">
        <v>639</v>
      </c>
      <c r="G458" s="205"/>
      <c r="H458" s="208">
        <v>26.4</v>
      </c>
      <c r="I458" s="209"/>
      <c r="J458" s="205"/>
      <c r="K458" s="205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158</v>
      </c>
      <c r="AU458" s="214" t="s">
        <v>83</v>
      </c>
      <c r="AV458" s="14" t="s">
        <v>83</v>
      </c>
      <c r="AW458" s="14" t="s">
        <v>35</v>
      </c>
      <c r="AX458" s="14" t="s">
        <v>73</v>
      </c>
      <c r="AY458" s="214" t="s">
        <v>145</v>
      </c>
    </row>
    <row r="459" spans="1:65" s="13" customFormat="1" ht="22.5">
      <c r="B459" s="194"/>
      <c r="C459" s="195"/>
      <c r="D459" s="187" t="s">
        <v>158</v>
      </c>
      <c r="E459" s="196" t="s">
        <v>19</v>
      </c>
      <c r="F459" s="197" t="s">
        <v>640</v>
      </c>
      <c r="G459" s="195"/>
      <c r="H459" s="196" t="s">
        <v>19</v>
      </c>
      <c r="I459" s="198"/>
      <c r="J459" s="195"/>
      <c r="K459" s="195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158</v>
      </c>
      <c r="AU459" s="203" t="s">
        <v>83</v>
      </c>
      <c r="AV459" s="13" t="s">
        <v>81</v>
      </c>
      <c r="AW459" s="13" t="s">
        <v>35</v>
      </c>
      <c r="AX459" s="13" t="s">
        <v>73</v>
      </c>
      <c r="AY459" s="203" t="s">
        <v>145</v>
      </c>
    </row>
    <row r="460" spans="1:65" s="14" customFormat="1">
      <c r="B460" s="204"/>
      <c r="C460" s="205"/>
      <c r="D460" s="187" t="s">
        <v>158</v>
      </c>
      <c r="E460" s="206" t="s">
        <v>19</v>
      </c>
      <c r="F460" s="207" t="s">
        <v>641</v>
      </c>
      <c r="G460" s="205"/>
      <c r="H460" s="208">
        <v>26.884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158</v>
      </c>
      <c r="AU460" s="214" t="s">
        <v>83</v>
      </c>
      <c r="AV460" s="14" t="s">
        <v>83</v>
      </c>
      <c r="AW460" s="14" t="s">
        <v>35</v>
      </c>
      <c r="AX460" s="14" t="s">
        <v>73</v>
      </c>
      <c r="AY460" s="214" t="s">
        <v>145</v>
      </c>
    </row>
    <row r="461" spans="1:65" s="13" customFormat="1">
      <c r="B461" s="194"/>
      <c r="C461" s="195"/>
      <c r="D461" s="187" t="s">
        <v>158</v>
      </c>
      <c r="E461" s="196" t="s">
        <v>19</v>
      </c>
      <c r="F461" s="197" t="s">
        <v>642</v>
      </c>
      <c r="G461" s="195"/>
      <c r="H461" s="196" t="s">
        <v>19</v>
      </c>
      <c r="I461" s="198"/>
      <c r="J461" s="195"/>
      <c r="K461" s="195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158</v>
      </c>
      <c r="AU461" s="203" t="s">
        <v>83</v>
      </c>
      <c r="AV461" s="13" t="s">
        <v>81</v>
      </c>
      <c r="AW461" s="13" t="s">
        <v>35</v>
      </c>
      <c r="AX461" s="13" t="s">
        <v>73</v>
      </c>
      <c r="AY461" s="203" t="s">
        <v>145</v>
      </c>
    </row>
    <row r="462" spans="1:65" s="14" customFormat="1">
      <c r="B462" s="204"/>
      <c r="C462" s="205"/>
      <c r="D462" s="187" t="s">
        <v>158</v>
      </c>
      <c r="E462" s="206" t="s">
        <v>19</v>
      </c>
      <c r="F462" s="207" t="s">
        <v>643</v>
      </c>
      <c r="G462" s="205"/>
      <c r="H462" s="208">
        <v>3.5640000000000001</v>
      </c>
      <c r="I462" s="209"/>
      <c r="J462" s="205"/>
      <c r="K462" s="205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158</v>
      </c>
      <c r="AU462" s="214" t="s">
        <v>83</v>
      </c>
      <c r="AV462" s="14" t="s">
        <v>83</v>
      </c>
      <c r="AW462" s="14" t="s">
        <v>35</v>
      </c>
      <c r="AX462" s="14" t="s">
        <v>73</v>
      </c>
      <c r="AY462" s="214" t="s">
        <v>145</v>
      </c>
    </row>
    <row r="463" spans="1:65" s="13" customFormat="1">
      <c r="B463" s="194"/>
      <c r="C463" s="195"/>
      <c r="D463" s="187" t="s">
        <v>158</v>
      </c>
      <c r="E463" s="196" t="s">
        <v>19</v>
      </c>
      <c r="F463" s="197" t="s">
        <v>644</v>
      </c>
      <c r="G463" s="195"/>
      <c r="H463" s="196" t="s">
        <v>19</v>
      </c>
      <c r="I463" s="198"/>
      <c r="J463" s="195"/>
      <c r="K463" s="195"/>
      <c r="L463" s="199"/>
      <c r="M463" s="200"/>
      <c r="N463" s="201"/>
      <c r="O463" s="201"/>
      <c r="P463" s="201"/>
      <c r="Q463" s="201"/>
      <c r="R463" s="201"/>
      <c r="S463" s="201"/>
      <c r="T463" s="202"/>
      <c r="AT463" s="203" t="s">
        <v>158</v>
      </c>
      <c r="AU463" s="203" t="s">
        <v>83</v>
      </c>
      <c r="AV463" s="13" t="s">
        <v>81</v>
      </c>
      <c r="AW463" s="13" t="s">
        <v>35</v>
      </c>
      <c r="AX463" s="13" t="s">
        <v>73</v>
      </c>
      <c r="AY463" s="203" t="s">
        <v>145</v>
      </c>
    </row>
    <row r="464" spans="1:65" s="14" customFormat="1">
      <c r="B464" s="204"/>
      <c r="C464" s="205"/>
      <c r="D464" s="187" t="s">
        <v>158</v>
      </c>
      <c r="E464" s="206" t="s">
        <v>19</v>
      </c>
      <c r="F464" s="207" t="s">
        <v>645</v>
      </c>
      <c r="G464" s="205"/>
      <c r="H464" s="208">
        <v>1.756</v>
      </c>
      <c r="I464" s="209"/>
      <c r="J464" s="205"/>
      <c r="K464" s="205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158</v>
      </c>
      <c r="AU464" s="214" t="s">
        <v>83</v>
      </c>
      <c r="AV464" s="14" t="s">
        <v>83</v>
      </c>
      <c r="AW464" s="14" t="s">
        <v>35</v>
      </c>
      <c r="AX464" s="14" t="s">
        <v>73</v>
      </c>
      <c r="AY464" s="214" t="s">
        <v>145</v>
      </c>
    </row>
    <row r="465" spans="1:65" s="15" customFormat="1">
      <c r="B465" s="215"/>
      <c r="C465" s="216"/>
      <c r="D465" s="187" t="s">
        <v>158</v>
      </c>
      <c r="E465" s="217" t="s">
        <v>19</v>
      </c>
      <c r="F465" s="218" t="s">
        <v>170</v>
      </c>
      <c r="G465" s="216"/>
      <c r="H465" s="219">
        <v>58.603999999999999</v>
      </c>
      <c r="I465" s="220"/>
      <c r="J465" s="216"/>
      <c r="K465" s="216"/>
      <c r="L465" s="221"/>
      <c r="M465" s="222"/>
      <c r="N465" s="223"/>
      <c r="O465" s="223"/>
      <c r="P465" s="223"/>
      <c r="Q465" s="223"/>
      <c r="R465" s="223"/>
      <c r="S465" s="223"/>
      <c r="T465" s="224"/>
      <c r="AT465" s="225" t="s">
        <v>158</v>
      </c>
      <c r="AU465" s="225" t="s">
        <v>83</v>
      </c>
      <c r="AV465" s="15" t="s">
        <v>152</v>
      </c>
      <c r="AW465" s="15" t="s">
        <v>35</v>
      </c>
      <c r="AX465" s="15" t="s">
        <v>81</v>
      </c>
      <c r="AY465" s="225" t="s">
        <v>145</v>
      </c>
    </row>
    <row r="466" spans="1:65" s="2" customFormat="1" ht="24.2" customHeight="1">
      <c r="A466" s="35"/>
      <c r="B466" s="36"/>
      <c r="C466" s="174" t="s">
        <v>646</v>
      </c>
      <c r="D466" s="174" t="s">
        <v>147</v>
      </c>
      <c r="E466" s="175" t="s">
        <v>647</v>
      </c>
      <c r="F466" s="176" t="s">
        <v>648</v>
      </c>
      <c r="G466" s="177" t="s">
        <v>225</v>
      </c>
      <c r="H466" s="178">
        <v>129.91800000000001</v>
      </c>
      <c r="I466" s="179"/>
      <c r="J466" s="180">
        <f>ROUND(I466*H466,2)</f>
        <v>0</v>
      </c>
      <c r="K466" s="176" t="s">
        <v>151</v>
      </c>
      <c r="L466" s="40"/>
      <c r="M466" s="181" t="s">
        <v>19</v>
      </c>
      <c r="N466" s="182" t="s">
        <v>44</v>
      </c>
      <c r="O466" s="65"/>
      <c r="P466" s="183">
        <f>O466*H466</f>
        <v>0</v>
      </c>
      <c r="Q466" s="183">
        <v>0</v>
      </c>
      <c r="R466" s="183">
        <f>Q466*H466</f>
        <v>0</v>
      </c>
      <c r="S466" s="183">
        <v>0</v>
      </c>
      <c r="T466" s="184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85" t="s">
        <v>152</v>
      </c>
      <c r="AT466" s="185" t="s">
        <v>147</v>
      </c>
      <c r="AU466" s="185" t="s">
        <v>83</v>
      </c>
      <c r="AY466" s="18" t="s">
        <v>145</v>
      </c>
      <c r="BE466" s="186">
        <f>IF(N466="základní",J466,0)</f>
        <v>0</v>
      </c>
      <c r="BF466" s="186">
        <f>IF(N466="snížená",J466,0)</f>
        <v>0</v>
      </c>
      <c r="BG466" s="186">
        <f>IF(N466="zákl. přenesená",J466,0)</f>
        <v>0</v>
      </c>
      <c r="BH466" s="186">
        <f>IF(N466="sníž. přenesená",J466,0)</f>
        <v>0</v>
      </c>
      <c r="BI466" s="186">
        <f>IF(N466="nulová",J466,0)</f>
        <v>0</v>
      </c>
      <c r="BJ466" s="18" t="s">
        <v>81</v>
      </c>
      <c r="BK466" s="186">
        <f>ROUND(I466*H466,2)</f>
        <v>0</v>
      </c>
      <c r="BL466" s="18" t="s">
        <v>152</v>
      </c>
      <c r="BM466" s="185" t="s">
        <v>649</v>
      </c>
    </row>
    <row r="467" spans="1:65" s="2" customFormat="1" ht="29.25">
      <c r="A467" s="35"/>
      <c r="B467" s="36"/>
      <c r="C467" s="37"/>
      <c r="D467" s="187" t="s">
        <v>154</v>
      </c>
      <c r="E467" s="37"/>
      <c r="F467" s="188" t="s">
        <v>650</v>
      </c>
      <c r="G467" s="37"/>
      <c r="H467" s="37"/>
      <c r="I467" s="189"/>
      <c r="J467" s="37"/>
      <c r="K467" s="37"/>
      <c r="L467" s="40"/>
      <c r="M467" s="190"/>
      <c r="N467" s="191"/>
      <c r="O467" s="65"/>
      <c r="P467" s="65"/>
      <c r="Q467" s="65"/>
      <c r="R467" s="65"/>
      <c r="S467" s="65"/>
      <c r="T467" s="66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154</v>
      </c>
      <c r="AU467" s="18" t="s">
        <v>83</v>
      </c>
    </row>
    <row r="468" spans="1:65" s="2" customFormat="1">
      <c r="A468" s="35"/>
      <c r="B468" s="36"/>
      <c r="C468" s="37"/>
      <c r="D468" s="192" t="s">
        <v>156</v>
      </c>
      <c r="E468" s="37"/>
      <c r="F468" s="193" t="s">
        <v>651</v>
      </c>
      <c r="G468" s="37"/>
      <c r="H468" s="37"/>
      <c r="I468" s="189"/>
      <c r="J468" s="37"/>
      <c r="K468" s="37"/>
      <c r="L468" s="40"/>
      <c r="M468" s="190"/>
      <c r="N468" s="191"/>
      <c r="O468" s="65"/>
      <c r="P468" s="65"/>
      <c r="Q468" s="65"/>
      <c r="R468" s="65"/>
      <c r="S468" s="65"/>
      <c r="T468" s="66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156</v>
      </c>
      <c r="AU468" s="18" t="s">
        <v>83</v>
      </c>
    </row>
    <row r="469" spans="1:65" s="13" customFormat="1">
      <c r="B469" s="194"/>
      <c r="C469" s="195"/>
      <c r="D469" s="187" t="s">
        <v>158</v>
      </c>
      <c r="E469" s="196" t="s">
        <v>19</v>
      </c>
      <c r="F469" s="197" t="s">
        <v>207</v>
      </c>
      <c r="G469" s="195"/>
      <c r="H469" s="196" t="s">
        <v>19</v>
      </c>
      <c r="I469" s="198"/>
      <c r="J469" s="195"/>
      <c r="K469" s="195"/>
      <c r="L469" s="199"/>
      <c r="M469" s="200"/>
      <c r="N469" s="201"/>
      <c r="O469" s="201"/>
      <c r="P469" s="201"/>
      <c r="Q469" s="201"/>
      <c r="R469" s="201"/>
      <c r="S469" s="201"/>
      <c r="T469" s="202"/>
      <c r="AT469" s="203" t="s">
        <v>158</v>
      </c>
      <c r="AU469" s="203" t="s">
        <v>83</v>
      </c>
      <c r="AV469" s="13" t="s">
        <v>81</v>
      </c>
      <c r="AW469" s="13" t="s">
        <v>35</v>
      </c>
      <c r="AX469" s="13" t="s">
        <v>73</v>
      </c>
      <c r="AY469" s="203" t="s">
        <v>145</v>
      </c>
    </row>
    <row r="470" spans="1:65" s="14" customFormat="1">
      <c r="B470" s="204"/>
      <c r="C470" s="205"/>
      <c r="D470" s="187" t="s">
        <v>158</v>
      </c>
      <c r="E470" s="206" t="s">
        <v>19</v>
      </c>
      <c r="F470" s="207" t="s">
        <v>652</v>
      </c>
      <c r="G470" s="205"/>
      <c r="H470" s="208">
        <v>111.48</v>
      </c>
      <c r="I470" s="209"/>
      <c r="J470" s="205"/>
      <c r="K470" s="205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158</v>
      </c>
      <c r="AU470" s="214" t="s">
        <v>83</v>
      </c>
      <c r="AV470" s="14" t="s">
        <v>83</v>
      </c>
      <c r="AW470" s="14" t="s">
        <v>35</v>
      </c>
      <c r="AX470" s="14" t="s">
        <v>73</v>
      </c>
      <c r="AY470" s="214" t="s">
        <v>145</v>
      </c>
    </row>
    <row r="471" spans="1:65" s="13" customFormat="1">
      <c r="B471" s="194"/>
      <c r="C471" s="195"/>
      <c r="D471" s="187" t="s">
        <v>158</v>
      </c>
      <c r="E471" s="196" t="s">
        <v>19</v>
      </c>
      <c r="F471" s="197" t="s">
        <v>653</v>
      </c>
      <c r="G471" s="195"/>
      <c r="H471" s="196" t="s">
        <v>19</v>
      </c>
      <c r="I471" s="198"/>
      <c r="J471" s="195"/>
      <c r="K471" s="195"/>
      <c r="L471" s="199"/>
      <c r="M471" s="200"/>
      <c r="N471" s="201"/>
      <c r="O471" s="201"/>
      <c r="P471" s="201"/>
      <c r="Q471" s="201"/>
      <c r="R471" s="201"/>
      <c r="S471" s="201"/>
      <c r="T471" s="202"/>
      <c r="AT471" s="203" t="s">
        <v>158</v>
      </c>
      <c r="AU471" s="203" t="s">
        <v>83</v>
      </c>
      <c r="AV471" s="13" t="s">
        <v>81</v>
      </c>
      <c r="AW471" s="13" t="s">
        <v>35</v>
      </c>
      <c r="AX471" s="13" t="s">
        <v>73</v>
      </c>
      <c r="AY471" s="203" t="s">
        <v>145</v>
      </c>
    </row>
    <row r="472" spans="1:65" s="14" customFormat="1">
      <c r="B472" s="204"/>
      <c r="C472" s="205"/>
      <c r="D472" s="187" t="s">
        <v>158</v>
      </c>
      <c r="E472" s="206" t="s">
        <v>19</v>
      </c>
      <c r="F472" s="207" t="s">
        <v>654</v>
      </c>
      <c r="G472" s="205"/>
      <c r="H472" s="208">
        <v>2.004</v>
      </c>
      <c r="I472" s="209"/>
      <c r="J472" s="205"/>
      <c r="K472" s="205"/>
      <c r="L472" s="210"/>
      <c r="M472" s="211"/>
      <c r="N472" s="212"/>
      <c r="O472" s="212"/>
      <c r="P472" s="212"/>
      <c r="Q472" s="212"/>
      <c r="R472" s="212"/>
      <c r="S472" s="212"/>
      <c r="T472" s="213"/>
      <c r="AT472" s="214" t="s">
        <v>158</v>
      </c>
      <c r="AU472" s="214" t="s">
        <v>83</v>
      </c>
      <c r="AV472" s="14" t="s">
        <v>83</v>
      </c>
      <c r="AW472" s="14" t="s">
        <v>35</v>
      </c>
      <c r="AX472" s="14" t="s">
        <v>73</v>
      </c>
      <c r="AY472" s="214" t="s">
        <v>145</v>
      </c>
    </row>
    <row r="473" spans="1:65" s="13" customFormat="1">
      <c r="B473" s="194"/>
      <c r="C473" s="195"/>
      <c r="D473" s="187" t="s">
        <v>158</v>
      </c>
      <c r="E473" s="196" t="s">
        <v>19</v>
      </c>
      <c r="F473" s="197" t="s">
        <v>655</v>
      </c>
      <c r="G473" s="195"/>
      <c r="H473" s="196" t="s">
        <v>19</v>
      </c>
      <c r="I473" s="198"/>
      <c r="J473" s="195"/>
      <c r="K473" s="195"/>
      <c r="L473" s="199"/>
      <c r="M473" s="200"/>
      <c r="N473" s="201"/>
      <c r="O473" s="201"/>
      <c r="P473" s="201"/>
      <c r="Q473" s="201"/>
      <c r="R473" s="201"/>
      <c r="S473" s="201"/>
      <c r="T473" s="202"/>
      <c r="AT473" s="203" t="s">
        <v>158</v>
      </c>
      <c r="AU473" s="203" t="s">
        <v>83</v>
      </c>
      <c r="AV473" s="13" t="s">
        <v>81</v>
      </c>
      <c r="AW473" s="13" t="s">
        <v>35</v>
      </c>
      <c r="AX473" s="13" t="s">
        <v>73</v>
      </c>
      <c r="AY473" s="203" t="s">
        <v>145</v>
      </c>
    </row>
    <row r="474" spans="1:65" s="14" customFormat="1">
      <c r="B474" s="204"/>
      <c r="C474" s="205"/>
      <c r="D474" s="187" t="s">
        <v>158</v>
      </c>
      <c r="E474" s="206" t="s">
        <v>19</v>
      </c>
      <c r="F474" s="207" t="s">
        <v>656</v>
      </c>
      <c r="G474" s="205"/>
      <c r="H474" s="208">
        <v>16.434000000000001</v>
      </c>
      <c r="I474" s="209"/>
      <c r="J474" s="205"/>
      <c r="K474" s="205"/>
      <c r="L474" s="210"/>
      <c r="M474" s="211"/>
      <c r="N474" s="212"/>
      <c r="O474" s="212"/>
      <c r="P474" s="212"/>
      <c r="Q474" s="212"/>
      <c r="R474" s="212"/>
      <c r="S474" s="212"/>
      <c r="T474" s="213"/>
      <c r="AT474" s="214" t="s">
        <v>158</v>
      </c>
      <c r="AU474" s="214" t="s">
        <v>83</v>
      </c>
      <c r="AV474" s="14" t="s">
        <v>83</v>
      </c>
      <c r="AW474" s="14" t="s">
        <v>35</v>
      </c>
      <c r="AX474" s="14" t="s">
        <v>73</v>
      </c>
      <c r="AY474" s="214" t="s">
        <v>145</v>
      </c>
    </row>
    <row r="475" spans="1:65" s="15" customFormat="1">
      <c r="B475" s="215"/>
      <c r="C475" s="216"/>
      <c r="D475" s="187" t="s">
        <v>158</v>
      </c>
      <c r="E475" s="217" t="s">
        <v>19</v>
      </c>
      <c r="F475" s="218" t="s">
        <v>170</v>
      </c>
      <c r="G475" s="216"/>
      <c r="H475" s="219">
        <v>129.91800000000001</v>
      </c>
      <c r="I475" s="220"/>
      <c r="J475" s="216"/>
      <c r="K475" s="216"/>
      <c r="L475" s="221"/>
      <c r="M475" s="222"/>
      <c r="N475" s="223"/>
      <c r="O475" s="223"/>
      <c r="P475" s="223"/>
      <c r="Q475" s="223"/>
      <c r="R475" s="223"/>
      <c r="S475" s="223"/>
      <c r="T475" s="224"/>
      <c r="AT475" s="225" t="s">
        <v>158</v>
      </c>
      <c r="AU475" s="225" t="s">
        <v>83</v>
      </c>
      <c r="AV475" s="15" t="s">
        <v>152</v>
      </c>
      <c r="AW475" s="15" t="s">
        <v>35</v>
      </c>
      <c r="AX475" s="15" t="s">
        <v>81</v>
      </c>
      <c r="AY475" s="225" t="s">
        <v>145</v>
      </c>
    </row>
    <row r="476" spans="1:65" s="2" customFormat="1" ht="33" customHeight="1">
      <c r="A476" s="35"/>
      <c r="B476" s="36"/>
      <c r="C476" s="174" t="s">
        <v>657</v>
      </c>
      <c r="D476" s="174" t="s">
        <v>147</v>
      </c>
      <c r="E476" s="175" t="s">
        <v>658</v>
      </c>
      <c r="F476" s="176" t="s">
        <v>659</v>
      </c>
      <c r="G476" s="177" t="s">
        <v>225</v>
      </c>
      <c r="H476" s="178">
        <v>0.5</v>
      </c>
      <c r="I476" s="179"/>
      <c r="J476" s="180">
        <f>ROUND(I476*H476,2)</f>
        <v>0</v>
      </c>
      <c r="K476" s="176" t="s">
        <v>151</v>
      </c>
      <c r="L476" s="40"/>
      <c r="M476" s="181" t="s">
        <v>19</v>
      </c>
      <c r="N476" s="182" t="s">
        <v>44</v>
      </c>
      <c r="O476" s="65"/>
      <c r="P476" s="183">
        <f>O476*H476</f>
        <v>0</v>
      </c>
      <c r="Q476" s="183">
        <v>0</v>
      </c>
      <c r="R476" s="183">
        <f>Q476*H476</f>
        <v>0</v>
      </c>
      <c r="S476" s="183">
        <v>0</v>
      </c>
      <c r="T476" s="18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185" t="s">
        <v>152</v>
      </c>
      <c r="AT476" s="185" t="s">
        <v>147</v>
      </c>
      <c r="AU476" s="185" t="s">
        <v>83</v>
      </c>
      <c r="AY476" s="18" t="s">
        <v>145</v>
      </c>
      <c r="BE476" s="186">
        <f>IF(N476="základní",J476,0)</f>
        <v>0</v>
      </c>
      <c r="BF476" s="186">
        <f>IF(N476="snížená",J476,0)</f>
        <v>0</v>
      </c>
      <c r="BG476" s="186">
        <f>IF(N476="zákl. přenesená",J476,0)</f>
        <v>0</v>
      </c>
      <c r="BH476" s="186">
        <f>IF(N476="sníž. přenesená",J476,0)</f>
        <v>0</v>
      </c>
      <c r="BI476" s="186">
        <f>IF(N476="nulová",J476,0)</f>
        <v>0</v>
      </c>
      <c r="BJ476" s="18" t="s">
        <v>81</v>
      </c>
      <c r="BK476" s="186">
        <f>ROUND(I476*H476,2)</f>
        <v>0</v>
      </c>
      <c r="BL476" s="18" t="s">
        <v>152</v>
      </c>
      <c r="BM476" s="185" t="s">
        <v>660</v>
      </c>
    </row>
    <row r="477" spans="1:65" s="2" customFormat="1" ht="19.5">
      <c r="A477" s="35"/>
      <c r="B477" s="36"/>
      <c r="C477" s="37"/>
      <c r="D477" s="187" t="s">
        <v>154</v>
      </c>
      <c r="E477" s="37"/>
      <c r="F477" s="188" t="s">
        <v>661</v>
      </c>
      <c r="G477" s="37"/>
      <c r="H477" s="37"/>
      <c r="I477" s="189"/>
      <c r="J477" s="37"/>
      <c r="K477" s="37"/>
      <c r="L477" s="40"/>
      <c r="M477" s="190"/>
      <c r="N477" s="191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154</v>
      </c>
      <c r="AU477" s="18" t="s">
        <v>83</v>
      </c>
    </row>
    <row r="478" spans="1:65" s="2" customFormat="1">
      <c r="A478" s="35"/>
      <c r="B478" s="36"/>
      <c r="C478" s="37"/>
      <c r="D478" s="192" t="s">
        <v>156</v>
      </c>
      <c r="E478" s="37"/>
      <c r="F478" s="193" t="s">
        <v>662</v>
      </c>
      <c r="G478" s="37"/>
      <c r="H478" s="37"/>
      <c r="I478" s="189"/>
      <c r="J478" s="37"/>
      <c r="K478" s="37"/>
      <c r="L478" s="40"/>
      <c r="M478" s="190"/>
      <c r="N478" s="191"/>
      <c r="O478" s="65"/>
      <c r="P478" s="65"/>
      <c r="Q478" s="65"/>
      <c r="R478" s="65"/>
      <c r="S478" s="65"/>
      <c r="T478" s="66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156</v>
      </c>
      <c r="AU478" s="18" t="s">
        <v>83</v>
      </c>
    </row>
    <row r="479" spans="1:65" s="13" customFormat="1">
      <c r="B479" s="194"/>
      <c r="C479" s="195"/>
      <c r="D479" s="187" t="s">
        <v>158</v>
      </c>
      <c r="E479" s="196" t="s">
        <v>19</v>
      </c>
      <c r="F479" s="197" t="s">
        <v>663</v>
      </c>
      <c r="G479" s="195"/>
      <c r="H479" s="196" t="s">
        <v>19</v>
      </c>
      <c r="I479" s="198"/>
      <c r="J479" s="195"/>
      <c r="K479" s="195"/>
      <c r="L479" s="199"/>
      <c r="M479" s="200"/>
      <c r="N479" s="201"/>
      <c r="O479" s="201"/>
      <c r="P479" s="201"/>
      <c r="Q479" s="201"/>
      <c r="R479" s="201"/>
      <c r="S479" s="201"/>
      <c r="T479" s="202"/>
      <c r="AT479" s="203" t="s">
        <v>158</v>
      </c>
      <c r="AU479" s="203" t="s">
        <v>83</v>
      </c>
      <c r="AV479" s="13" t="s">
        <v>81</v>
      </c>
      <c r="AW479" s="13" t="s">
        <v>35</v>
      </c>
      <c r="AX479" s="13" t="s">
        <v>73</v>
      </c>
      <c r="AY479" s="203" t="s">
        <v>145</v>
      </c>
    </row>
    <row r="480" spans="1:65" s="14" customFormat="1">
      <c r="B480" s="204"/>
      <c r="C480" s="205"/>
      <c r="D480" s="187" t="s">
        <v>158</v>
      </c>
      <c r="E480" s="206" t="s">
        <v>19</v>
      </c>
      <c r="F480" s="207" t="s">
        <v>664</v>
      </c>
      <c r="G480" s="205"/>
      <c r="H480" s="208">
        <v>0.5</v>
      </c>
      <c r="I480" s="209"/>
      <c r="J480" s="205"/>
      <c r="K480" s="205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158</v>
      </c>
      <c r="AU480" s="214" t="s">
        <v>83</v>
      </c>
      <c r="AV480" s="14" t="s">
        <v>83</v>
      </c>
      <c r="AW480" s="14" t="s">
        <v>35</v>
      </c>
      <c r="AX480" s="14" t="s">
        <v>73</v>
      </c>
      <c r="AY480" s="214" t="s">
        <v>145</v>
      </c>
    </row>
    <row r="481" spans="1:65" s="15" customFormat="1">
      <c r="B481" s="215"/>
      <c r="C481" s="216"/>
      <c r="D481" s="187" t="s">
        <v>158</v>
      </c>
      <c r="E481" s="217" t="s">
        <v>19</v>
      </c>
      <c r="F481" s="218" t="s">
        <v>170</v>
      </c>
      <c r="G481" s="216"/>
      <c r="H481" s="219">
        <v>0.5</v>
      </c>
      <c r="I481" s="220"/>
      <c r="J481" s="216"/>
      <c r="K481" s="216"/>
      <c r="L481" s="221"/>
      <c r="M481" s="222"/>
      <c r="N481" s="223"/>
      <c r="O481" s="223"/>
      <c r="P481" s="223"/>
      <c r="Q481" s="223"/>
      <c r="R481" s="223"/>
      <c r="S481" s="223"/>
      <c r="T481" s="224"/>
      <c r="AT481" s="225" t="s">
        <v>158</v>
      </c>
      <c r="AU481" s="225" t="s">
        <v>83</v>
      </c>
      <c r="AV481" s="15" t="s">
        <v>152</v>
      </c>
      <c r="AW481" s="15" t="s">
        <v>35</v>
      </c>
      <c r="AX481" s="15" t="s">
        <v>81</v>
      </c>
      <c r="AY481" s="225" t="s">
        <v>145</v>
      </c>
    </row>
    <row r="482" spans="1:65" s="2" customFormat="1" ht="24.2" customHeight="1">
      <c r="A482" s="35"/>
      <c r="B482" s="36"/>
      <c r="C482" s="174" t="s">
        <v>665</v>
      </c>
      <c r="D482" s="174" t="s">
        <v>147</v>
      </c>
      <c r="E482" s="175" t="s">
        <v>666</v>
      </c>
      <c r="F482" s="176" t="s">
        <v>667</v>
      </c>
      <c r="G482" s="177" t="s">
        <v>225</v>
      </c>
      <c r="H482" s="178">
        <v>77.042000000000002</v>
      </c>
      <c r="I482" s="179"/>
      <c r="J482" s="180">
        <f>ROUND(I482*H482,2)</f>
        <v>0</v>
      </c>
      <c r="K482" s="176" t="s">
        <v>151</v>
      </c>
      <c r="L482" s="40"/>
      <c r="M482" s="181" t="s">
        <v>19</v>
      </c>
      <c r="N482" s="182" t="s">
        <v>44</v>
      </c>
      <c r="O482" s="65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5" t="s">
        <v>152</v>
      </c>
      <c r="AT482" s="185" t="s">
        <v>147</v>
      </c>
      <c r="AU482" s="185" t="s">
        <v>83</v>
      </c>
      <c r="AY482" s="18" t="s">
        <v>145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18" t="s">
        <v>81</v>
      </c>
      <c r="BK482" s="186">
        <f>ROUND(I482*H482,2)</f>
        <v>0</v>
      </c>
      <c r="BL482" s="18" t="s">
        <v>152</v>
      </c>
      <c r="BM482" s="185" t="s">
        <v>668</v>
      </c>
    </row>
    <row r="483" spans="1:65" s="2" customFormat="1" ht="19.5">
      <c r="A483" s="35"/>
      <c r="B483" s="36"/>
      <c r="C483" s="37"/>
      <c r="D483" s="187" t="s">
        <v>154</v>
      </c>
      <c r="E483" s="37"/>
      <c r="F483" s="188" t="s">
        <v>669</v>
      </c>
      <c r="G483" s="37"/>
      <c r="H483" s="37"/>
      <c r="I483" s="189"/>
      <c r="J483" s="37"/>
      <c r="K483" s="37"/>
      <c r="L483" s="40"/>
      <c r="M483" s="190"/>
      <c r="N483" s="191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154</v>
      </c>
      <c r="AU483" s="18" t="s">
        <v>83</v>
      </c>
    </row>
    <row r="484" spans="1:65" s="2" customFormat="1">
      <c r="A484" s="35"/>
      <c r="B484" s="36"/>
      <c r="C484" s="37"/>
      <c r="D484" s="192" t="s">
        <v>156</v>
      </c>
      <c r="E484" s="37"/>
      <c r="F484" s="193" t="s">
        <v>670</v>
      </c>
      <c r="G484" s="37"/>
      <c r="H484" s="37"/>
      <c r="I484" s="189"/>
      <c r="J484" s="37"/>
      <c r="K484" s="37"/>
      <c r="L484" s="40"/>
      <c r="M484" s="190"/>
      <c r="N484" s="191"/>
      <c r="O484" s="65"/>
      <c r="P484" s="65"/>
      <c r="Q484" s="65"/>
      <c r="R484" s="65"/>
      <c r="S484" s="65"/>
      <c r="T484" s="66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156</v>
      </c>
      <c r="AU484" s="18" t="s">
        <v>83</v>
      </c>
    </row>
    <row r="485" spans="1:65" s="13" customFormat="1">
      <c r="B485" s="194"/>
      <c r="C485" s="195"/>
      <c r="D485" s="187" t="s">
        <v>158</v>
      </c>
      <c r="E485" s="196" t="s">
        <v>19</v>
      </c>
      <c r="F485" s="197" t="s">
        <v>638</v>
      </c>
      <c r="G485" s="195"/>
      <c r="H485" s="196" t="s">
        <v>19</v>
      </c>
      <c r="I485" s="198"/>
      <c r="J485" s="195"/>
      <c r="K485" s="195"/>
      <c r="L485" s="199"/>
      <c r="M485" s="200"/>
      <c r="N485" s="201"/>
      <c r="O485" s="201"/>
      <c r="P485" s="201"/>
      <c r="Q485" s="201"/>
      <c r="R485" s="201"/>
      <c r="S485" s="201"/>
      <c r="T485" s="202"/>
      <c r="AT485" s="203" t="s">
        <v>158</v>
      </c>
      <c r="AU485" s="203" t="s">
        <v>83</v>
      </c>
      <c r="AV485" s="13" t="s">
        <v>81</v>
      </c>
      <c r="AW485" s="13" t="s">
        <v>35</v>
      </c>
      <c r="AX485" s="13" t="s">
        <v>73</v>
      </c>
      <c r="AY485" s="203" t="s">
        <v>145</v>
      </c>
    </row>
    <row r="486" spans="1:65" s="14" customFormat="1">
      <c r="B486" s="204"/>
      <c r="C486" s="205"/>
      <c r="D486" s="187" t="s">
        <v>158</v>
      </c>
      <c r="E486" s="206" t="s">
        <v>19</v>
      </c>
      <c r="F486" s="207" t="s">
        <v>639</v>
      </c>
      <c r="G486" s="205"/>
      <c r="H486" s="208">
        <v>26.4</v>
      </c>
      <c r="I486" s="209"/>
      <c r="J486" s="205"/>
      <c r="K486" s="205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158</v>
      </c>
      <c r="AU486" s="214" t="s">
        <v>83</v>
      </c>
      <c r="AV486" s="14" t="s">
        <v>83</v>
      </c>
      <c r="AW486" s="14" t="s">
        <v>35</v>
      </c>
      <c r="AX486" s="14" t="s">
        <v>73</v>
      </c>
      <c r="AY486" s="214" t="s">
        <v>145</v>
      </c>
    </row>
    <row r="487" spans="1:65" s="13" customFormat="1" ht="22.5">
      <c r="B487" s="194"/>
      <c r="C487" s="195"/>
      <c r="D487" s="187" t="s">
        <v>158</v>
      </c>
      <c r="E487" s="196" t="s">
        <v>19</v>
      </c>
      <c r="F487" s="197" t="s">
        <v>640</v>
      </c>
      <c r="G487" s="195"/>
      <c r="H487" s="196" t="s">
        <v>19</v>
      </c>
      <c r="I487" s="198"/>
      <c r="J487" s="195"/>
      <c r="K487" s="195"/>
      <c r="L487" s="199"/>
      <c r="M487" s="200"/>
      <c r="N487" s="201"/>
      <c r="O487" s="201"/>
      <c r="P487" s="201"/>
      <c r="Q487" s="201"/>
      <c r="R487" s="201"/>
      <c r="S487" s="201"/>
      <c r="T487" s="202"/>
      <c r="AT487" s="203" t="s">
        <v>158</v>
      </c>
      <c r="AU487" s="203" t="s">
        <v>83</v>
      </c>
      <c r="AV487" s="13" t="s">
        <v>81</v>
      </c>
      <c r="AW487" s="13" t="s">
        <v>35</v>
      </c>
      <c r="AX487" s="13" t="s">
        <v>73</v>
      </c>
      <c r="AY487" s="203" t="s">
        <v>145</v>
      </c>
    </row>
    <row r="488" spans="1:65" s="14" customFormat="1">
      <c r="B488" s="204"/>
      <c r="C488" s="205"/>
      <c r="D488" s="187" t="s">
        <v>158</v>
      </c>
      <c r="E488" s="206" t="s">
        <v>19</v>
      </c>
      <c r="F488" s="207" t="s">
        <v>641</v>
      </c>
      <c r="G488" s="205"/>
      <c r="H488" s="208">
        <v>26.884</v>
      </c>
      <c r="I488" s="209"/>
      <c r="J488" s="205"/>
      <c r="K488" s="205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158</v>
      </c>
      <c r="AU488" s="214" t="s">
        <v>83</v>
      </c>
      <c r="AV488" s="14" t="s">
        <v>83</v>
      </c>
      <c r="AW488" s="14" t="s">
        <v>35</v>
      </c>
      <c r="AX488" s="14" t="s">
        <v>73</v>
      </c>
      <c r="AY488" s="214" t="s">
        <v>145</v>
      </c>
    </row>
    <row r="489" spans="1:65" s="13" customFormat="1">
      <c r="B489" s="194"/>
      <c r="C489" s="195"/>
      <c r="D489" s="187" t="s">
        <v>158</v>
      </c>
      <c r="E489" s="196" t="s">
        <v>19</v>
      </c>
      <c r="F489" s="197" t="s">
        <v>642</v>
      </c>
      <c r="G489" s="195"/>
      <c r="H489" s="196" t="s">
        <v>19</v>
      </c>
      <c r="I489" s="198"/>
      <c r="J489" s="195"/>
      <c r="K489" s="195"/>
      <c r="L489" s="199"/>
      <c r="M489" s="200"/>
      <c r="N489" s="201"/>
      <c r="O489" s="201"/>
      <c r="P489" s="201"/>
      <c r="Q489" s="201"/>
      <c r="R489" s="201"/>
      <c r="S489" s="201"/>
      <c r="T489" s="202"/>
      <c r="AT489" s="203" t="s">
        <v>158</v>
      </c>
      <c r="AU489" s="203" t="s">
        <v>83</v>
      </c>
      <c r="AV489" s="13" t="s">
        <v>81</v>
      </c>
      <c r="AW489" s="13" t="s">
        <v>35</v>
      </c>
      <c r="AX489" s="13" t="s">
        <v>73</v>
      </c>
      <c r="AY489" s="203" t="s">
        <v>145</v>
      </c>
    </row>
    <row r="490" spans="1:65" s="14" customFormat="1">
      <c r="B490" s="204"/>
      <c r="C490" s="205"/>
      <c r="D490" s="187" t="s">
        <v>158</v>
      </c>
      <c r="E490" s="206" t="s">
        <v>19</v>
      </c>
      <c r="F490" s="207" t="s">
        <v>643</v>
      </c>
      <c r="G490" s="205"/>
      <c r="H490" s="208">
        <v>3.5640000000000001</v>
      </c>
      <c r="I490" s="209"/>
      <c r="J490" s="205"/>
      <c r="K490" s="205"/>
      <c r="L490" s="210"/>
      <c r="M490" s="211"/>
      <c r="N490" s="212"/>
      <c r="O490" s="212"/>
      <c r="P490" s="212"/>
      <c r="Q490" s="212"/>
      <c r="R490" s="212"/>
      <c r="S490" s="212"/>
      <c r="T490" s="213"/>
      <c r="AT490" s="214" t="s">
        <v>158</v>
      </c>
      <c r="AU490" s="214" t="s">
        <v>83</v>
      </c>
      <c r="AV490" s="14" t="s">
        <v>83</v>
      </c>
      <c r="AW490" s="14" t="s">
        <v>35</v>
      </c>
      <c r="AX490" s="14" t="s">
        <v>73</v>
      </c>
      <c r="AY490" s="214" t="s">
        <v>145</v>
      </c>
    </row>
    <row r="491" spans="1:65" s="13" customFormat="1">
      <c r="B491" s="194"/>
      <c r="C491" s="195"/>
      <c r="D491" s="187" t="s">
        <v>158</v>
      </c>
      <c r="E491" s="196" t="s">
        <v>19</v>
      </c>
      <c r="F491" s="197" t="s">
        <v>644</v>
      </c>
      <c r="G491" s="195"/>
      <c r="H491" s="196" t="s">
        <v>19</v>
      </c>
      <c r="I491" s="198"/>
      <c r="J491" s="195"/>
      <c r="K491" s="195"/>
      <c r="L491" s="199"/>
      <c r="M491" s="200"/>
      <c r="N491" s="201"/>
      <c r="O491" s="201"/>
      <c r="P491" s="201"/>
      <c r="Q491" s="201"/>
      <c r="R491" s="201"/>
      <c r="S491" s="201"/>
      <c r="T491" s="202"/>
      <c r="AT491" s="203" t="s">
        <v>158</v>
      </c>
      <c r="AU491" s="203" t="s">
        <v>83</v>
      </c>
      <c r="AV491" s="13" t="s">
        <v>81</v>
      </c>
      <c r="AW491" s="13" t="s">
        <v>35</v>
      </c>
      <c r="AX491" s="13" t="s">
        <v>73</v>
      </c>
      <c r="AY491" s="203" t="s">
        <v>145</v>
      </c>
    </row>
    <row r="492" spans="1:65" s="14" customFormat="1">
      <c r="B492" s="204"/>
      <c r="C492" s="205"/>
      <c r="D492" s="187" t="s">
        <v>158</v>
      </c>
      <c r="E492" s="206" t="s">
        <v>19</v>
      </c>
      <c r="F492" s="207" t="s">
        <v>645</v>
      </c>
      <c r="G492" s="205"/>
      <c r="H492" s="208">
        <v>1.756</v>
      </c>
      <c r="I492" s="209"/>
      <c r="J492" s="205"/>
      <c r="K492" s="205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158</v>
      </c>
      <c r="AU492" s="214" t="s">
        <v>83</v>
      </c>
      <c r="AV492" s="14" t="s">
        <v>83</v>
      </c>
      <c r="AW492" s="14" t="s">
        <v>35</v>
      </c>
      <c r="AX492" s="14" t="s">
        <v>73</v>
      </c>
      <c r="AY492" s="214" t="s">
        <v>145</v>
      </c>
    </row>
    <row r="493" spans="1:65" s="13" customFormat="1">
      <c r="B493" s="194"/>
      <c r="C493" s="195"/>
      <c r="D493" s="187" t="s">
        <v>158</v>
      </c>
      <c r="E493" s="196" t="s">
        <v>19</v>
      </c>
      <c r="F493" s="197" t="s">
        <v>575</v>
      </c>
      <c r="G493" s="195"/>
      <c r="H493" s="196" t="s">
        <v>19</v>
      </c>
      <c r="I493" s="198"/>
      <c r="J493" s="195"/>
      <c r="K493" s="195"/>
      <c r="L493" s="199"/>
      <c r="M493" s="200"/>
      <c r="N493" s="201"/>
      <c r="O493" s="201"/>
      <c r="P493" s="201"/>
      <c r="Q493" s="201"/>
      <c r="R493" s="201"/>
      <c r="S493" s="201"/>
      <c r="T493" s="202"/>
      <c r="AT493" s="203" t="s">
        <v>158</v>
      </c>
      <c r="AU493" s="203" t="s">
        <v>83</v>
      </c>
      <c r="AV493" s="13" t="s">
        <v>81</v>
      </c>
      <c r="AW493" s="13" t="s">
        <v>35</v>
      </c>
      <c r="AX493" s="13" t="s">
        <v>73</v>
      </c>
      <c r="AY493" s="203" t="s">
        <v>145</v>
      </c>
    </row>
    <row r="494" spans="1:65" s="14" customFormat="1">
      <c r="B494" s="204"/>
      <c r="C494" s="205"/>
      <c r="D494" s="187" t="s">
        <v>158</v>
      </c>
      <c r="E494" s="206" t="s">
        <v>19</v>
      </c>
      <c r="F494" s="207" t="s">
        <v>671</v>
      </c>
      <c r="G494" s="205"/>
      <c r="H494" s="208">
        <v>2.004</v>
      </c>
      <c r="I494" s="209"/>
      <c r="J494" s="205"/>
      <c r="K494" s="205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158</v>
      </c>
      <c r="AU494" s="214" t="s">
        <v>83</v>
      </c>
      <c r="AV494" s="14" t="s">
        <v>83</v>
      </c>
      <c r="AW494" s="14" t="s">
        <v>35</v>
      </c>
      <c r="AX494" s="14" t="s">
        <v>73</v>
      </c>
      <c r="AY494" s="214" t="s">
        <v>145</v>
      </c>
    </row>
    <row r="495" spans="1:65" s="13" customFormat="1" ht="22.5">
      <c r="B495" s="194"/>
      <c r="C495" s="195"/>
      <c r="D495" s="187" t="s">
        <v>158</v>
      </c>
      <c r="E495" s="196" t="s">
        <v>19</v>
      </c>
      <c r="F495" s="197" t="s">
        <v>672</v>
      </c>
      <c r="G495" s="195"/>
      <c r="H495" s="196" t="s">
        <v>19</v>
      </c>
      <c r="I495" s="198"/>
      <c r="J495" s="195"/>
      <c r="K495" s="195"/>
      <c r="L495" s="199"/>
      <c r="M495" s="200"/>
      <c r="N495" s="201"/>
      <c r="O495" s="201"/>
      <c r="P495" s="201"/>
      <c r="Q495" s="201"/>
      <c r="R495" s="201"/>
      <c r="S495" s="201"/>
      <c r="T495" s="202"/>
      <c r="AT495" s="203" t="s">
        <v>158</v>
      </c>
      <c r="AU495" s="203" t="s">
        <v>83</v>
      </c>
      <c r="AV495" s="13" t="s">
        <v>81</v>
      </c>
      <c r="AW495" s="13" t="s">
        <v>35</v>
      </c>
      <c r="AX495" s="13" t="s">
        <v>73</v>
      </c>
      <c r="AY495" s="203" t="s">
        <v>145</v>
      </c>
    </row>
    <row r="496" spans="1:65" s="14" customFormat="1">
      <c r="B496" s="204"/>
      <c r="C496" s="205"/>
      <c r="D496" s="187" t="s">
        <v>158</v>
      </c>
      <c r="E496" s="206" t="s">
        <v>19</v>
      </c>
      <c r="F496" s="207" t="s">
        <v>673</v>
      </c>
      <c r="G496" s="205"/>
      <c r="H496" s="208">
        <v>16.434000000000001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158</v>
      </c>
      <c r="AU496" s="214" t="s">
        <v>83</v>
      </c>
      <c r="AV496" s="14" t="s">
        <v>83</v>
      </c>
      <c r="AW496" s="14" t="s">
        <v>35</v>
      </c>
      <c r="AX496" s="14" t="s">
        <v>73</v>
      </c>
      <c r="AY496" s="214" t="s">
        <v>145</v>
      </c>
    </row>
    <row r="497" spans="1:65" s="15" customFormat="1">
      <c r="B497" s="215"/>
      <c r="C497" s="216"/>
      <c r="D497" s="187" t="s">
        <v>158</v>
      </c>
      <c r="E497" s="217" t="s">
        <v>19</v>
      </c>
      <c r="F497" s="218" t="s">
        <v>170</v>
      </c>
      <c r="G497" s="216"/>
      <c r="H497" s="219">
        <v>77.042000000000002</v>
      </c>
      <c r="I497" s="220"/>
      <c r="J497" s="216"/>
      <c r="K497" s="216"/>
      <c r="L497" s="221"/>
      <c r="M497" s="222"/>
      <c r="N497" s="223"/>
      <c r="O497" s="223"/>
      <c r="P497" s="223"/>
      <c r="Q497" s="223"/>
      <c r="R497" s="223"/>
      <c r="S497" s="223"/>
      <c r="T497" s="224"/>
      <c r="AT497" s="225" t="s">
        <v>158</v>
      </c>
      <c r="AU497" s="225" t="s">
        <v>83</v>
      </c>
      <c r="AV497" s="15" t="s">
        <v>152</v>
      </c>
      <c r="AW497" s="15" t="s">
        <v>35</v>
      </c>
      <c r="AX497" s="15" t="s">
        <v>81</v>
      </c>
      <c r="AY497" s="225" t="s">
        <v>145</v>
      </c>
    </row>
    <row r="498" spans="1:65" s="2" customFormat="1" ht="16.5" customHeight="1">
      <c r="A498" s="35"/>
      <c r="B498" s="36"/>
      <c r="C498" s="174" t="s">
        <v>674</v>
      </c>
      <c r="D498" s="174" t="s">
        <v>147</v>
      </c>
      <c r="E498" s="175" t="s">
        <v>675</v>
      </c>
      <c r="F498" s="176" t="s">
        <v>676</v>
      </c>
      <c r="G498" s="177" t="s">
        <v>225</v>
      </c>
      <c r="H498" s="178">
        <v>462.25200000000001</v>
      </c>
      <c r="I498" s="179"/>
      <c r="J498" s="180">
        <f>ROUND(I498*H498,2)</f>
        <v>0</v>
      </c>
      <c r="K498" s="176" t="s">
        <v>151</v>
      </c>
      <c r="L498" s="40"/>
      <c r="M498" s="181" t="s">
        <v>19</v>
      </c>
      <c r="N498" s="182" t="s">
        <v>44</v>
      </c>
      <c r="O498" s="65"/>
      <c r="P498" s="183">
        <f>O498*H498</f>
        <v>0</v>
      </c>
      <c r="Q498" s="183">
        <v>0</v>
      </c>
      <c r="R498" s="183">
        <f>Q498*H498</f>
        <v>0</v>
      </c>
      <c r="S498" s="183">
        <v>0</v>
      </c>
      <c r="T498" s="184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5" t="s">
        <v>152</v>
      </c>
      <c r="AT498" s="185" t="s">
        <v>147</v>
      </c>
      <c r="AU498" s="185" t="s">
        <v>83</v>
      </c>
      <c r="AY498" s="18" t="s">
        <v>145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18" t="s">
        <v>81</v>
      </c>
      <c r="BK498" s="186">
        <f>ROUND(I498*H498,2)</f>
        <v>0</v>
      </c>
      <c r="BL498" s="18" t="s">
        <v>152</v>
      </c>
      <c r="BM498" s="185" t="s">
        <v>677</v>
      </c>
    </row>
    <row r="499" spans="1:65" s="2" customFormat="1" ht="29.25">
      <c r="A499" s="35"/>
      <c r="B499" s="36"/>
      <c r="C499" s="37"/>
      <c r="D499" s="187" t="s">
        <v>154</v>
      </c>
      <c r="E499" s="37"/>
      <c r="F499" s="188" t="s">
        <v>678</v>
      </c>
      <c r="G499" s="37"/>
      <c r="H499" s="37"/>
      <c r="I499" s="189"/>
      <c r="J499" s="37"/>
      <c r="K499" s="37"/>
      <c r="L499" s="40"/>
      <c r="M499" s="190"/>
      <c r="N499" s="191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154</v>
      </c>
      <c r="AU499" s="18" t="s">
        <v>83</v>
      </c>
    </row>
    <row r="500" spans="1:65" s="2" customFormat="1">
      <c r="A500" s="35"/>
      <c r="B500" s="36"/>
      <c r="C500" s="37"/>
      <c r="D500" s="192" t="s">
        <v>156</v>
      </c>
      <c r="E500" s="37"/>
      <c r="F500" s="193" t="s">
        <v>679</v>
      </c>
      <c r="G500" s="37"/>
      <c r="H500" s="37"/>
      <c r="I500" s="189"/>
      <c r="J500" s="37"/>
      <c r="K500" s="37"/>
      <c r="L500" s="40"/>
      <c r="M500" s="190"/>
      <c r="N500" s="191"/>
      <c r="O500" s="65"/>
      <c r="P500" s="65"/>
      <c r="Q500" s="65"/>
      <c r="R500" s="65"/>
      <c r="S500" s="65"/>
      <c r="T500" s="66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156</v>
      </c>
      <c r="AU500" s="18" t="s">
        <v>83</v>
      </c>
    </row>
    <row r="501" spans="1:65" s="13" customFormat="1">
      <c r="B501" s="194"/>
      <c r="C501" s="195"/>
      <c r="D501" s="187" t="s">
        <v>158</v>
      </c>
      <c r="E501" s="196" t="s">
        <v>19</v>
      </c>
      <c r="F501" s="197" t="s">
        <v>638</v>
      </c>
      <c r="G501" s="195"/>
      <c r="H501" s="196" t="s">
        <v>19</v>
      </c>
      <c r="I501" s="198"/>
      <c r="J501" s="195"/>
      <c r="K501" s="195"/>
      <c r="L501" s="199"/>
      <c r="M501" s="200"/>
      <c r="N501" s="201"/>
      <c r="O501" s="201"/>
      <c r="P501" s="201"/>
      <c r="Q501" s="201"/>
      <c r="R501" s="201"/>
      <c r="S501" s="201"/>
      <c r="T501" s="202"/>
      <c r="AT501" s="203" t="s">
        <v>158</v>
      </c>
      <c r="AU501" s="203" t="s">
        <v>83</v>
      </c>
      <c r="AV501" s="13" t="s">
        <v>81</v>
      </c>
      <c r="AW501" s="13" t="s">
        <v>35</v>
      </c>
      <c r="AX501" s="13" t="s">
        <v>73</v>
      </c>
      <c r="AY501" s="203" t="s">
        <v>145</v>
      </c>
    </row>
    <row r="502" spans="1:65" s="14" customFormat="1">
      <c r="B502" s="204"/>
      <c r="C502" s="205"/>
      <c r="D502" s="187" t="s">
        <v>158</v>
      </c>
      <c r="E502" s="206" t="s">
        <v>19</v>
      </c>
      <c r="F502" s="207" t="s">
        <v>680</v>
      </c>
      <c r="G502" s="205"/>
      <c r="H502" s="208">
        <v>158.4</v>
      </c>
      <c r="I502" s="209"/>
      <c r="J502" s="205"/>
      <c r="K502" s="205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158</v>
      </c>
      <c r="AU502" s="214" t="s">
        <v>83</v>
      </c>
      <c r="AV502" s="14" t="s">
        <v>83</v>
      </c>
      <c r="AW502" s="14" t="s">
        <v>35</v>
      </c>
      <c r="AX502" s="14" t="s">
        <v>73</v>
      </c>
      <c r="AY502" s="214" t="s">
        <v>145</v>
      </c>
    </row>
    <row r="503" spans="1:65" s="13" customFormat="1" ht="22.5">
      <c r="B503" s="194"/>
      <c r="C503" s="195"/>
      <c r="D503" s="187" t="s">
        <v>158</v>
      </c>
      <c r="E503" s="196" t="s">
        <v>19</v>
      </c>
      <c r="F503" s="197" t="s">
        <v>640</v>
      </c>
      <c r="G503" s="195"/>
      <c r="H503" s="196" t="s">
        <v>19</v>
      </c>
      <c r="I503" s="198"/>
      <c r="J503" s="195"/>
      <c r="K503" s="195"/>
      <c r="L503" s="199"/>
      <c r="M503" s="200"/>
      <c r="N503" s="201"/>
      <c r="O503" s="201"/>
      <c r="P503" s="201"/>
      <c r="Q503" s="201"/>
      <c r="R503" s="201"/>
      <c r="S503" s="201"/>
      <c r="T503" s="202"/>
      <c r="AT503" s="203" t="s">
        <v>158</v>
      </c>
      <c r="AU503" s="203" t="s">
        <v>83</v>
      </c>
      <c r="AV503" s="13" t="s">
        <v>81</v>
      </c>
      <c r="AW503" s="13" t="s">
        <v>35</v>
      </c>
      <c r="AX503" s="13" t="s">
        <v>73</v>
      </c>
      <c r="AY503" s="203" t="s">
        <v>145</v>
      </c>
    </row>
    <row r="504" spans="1:65" s="14" customFormat="1">
      <c r="B504" s="204"/>
      <c r="C504" s="205"/>
      <c r="D504" s="187" t="s">
        <v>158</v>
      </c>
      <c r="E504" s="206" t="s">
        <v>19</v>
      </c>
      <c r="F504" s="207" t="s">
        <v>681</v>
      </c>
      <c r="G504" s="205"/>
      <c r="H504" s="208">
        <v>161.304</v>
      </c>
      <c r="I504" s="209"/>
      <c r="J504" s="205"/>
      <c r="K504" s="205"/>
      <c r="L504" s="210"/>
      <c r="M504" s="211"/>
      <c r="N504" s="212"/>
      <c r="O504" s="212"/>
      <c r="P504" s="212"/>
      <c r="Q504" s="212"/>
      <c r="R504" s="212"/>
      <c r="S504" s="212"/>
      <c r="T504" s="213"/>
      <c r="AT504" s="214" t="s">
        <v>158</v>
      </c>
      <c r="AU504" s="214" t="s">
        <v>83</v>
      </c>
      <c r="AV504" s="14" t="s">
        <v>83</v>
      </c>
      <c r="AW504" s="14" t="s">
        <v>35</v>
      </c>
      <c r="AX504" s="14" t="s">
        <v>73</v>
      </c>
      <c r="AY504" s="214" t="s">
        <v>145</v>
      </c>
    </row>
    <row r="505" spans="1:65" s="13" customFormat="1">
      <c r="B505" s="194"/>
      <c r="C505" s="195"/>
      <c r="D505" s="187" t="s">
        <v>158</v>
      </c>
      <c r="E505" s="196" t="s">
        <v>19</v>
      </c>
      <c r="F505" s="197" t="s">
        <v>642</v>
      </c>
      <c r="G505" s="195"/>
      <c r="H505" s="196" t="s">
        <v>19</v>
      </c>
      <c r="I505" s="198"/>
      <c r="J505" s="195"/>
      <c r="K505" s="195"/>
      <c r="L505" s="199"/>
      <c r="M505" s="200"/>
      <c r="N505" s="201"/>
      <c r="O505" s="201"/>
      <c r="P505" s="201"/>
      <c r="Q505" s="201"/>
      <c r="R505" s="201"/>
      <c r="S505" s="201"/>
      <c r="T505" s="202"/>
      <c r="AT505" s="203" t="s">
        <v>158</v>
      </c>
      <c r="AU505" s="203" t="s">
        <v>83</v>
      </c>
      <c r="AV505" s="13" t="s">
        <v>81</v>
      </c>
      <c r="AW505" s="13" t="s">
        <v>35</v>
      </c>
      <c r="AX505" s="13" t="s">
        <v>73</v>
      </c>
      <c r="AY505" s="203" t="s">
        <v>145</v>
      </c>
    </row>
    <row r="506" spans="1:65" s="14" customFormat="1">
      <c r="B506" s="204"/>
      <c r="C506" s="205"/>
      <c r="D506" s="187" t="s">
        <v>158</v>
      </c>
      <c r="E506" s="206" t="s">
        <v>19</v>
      </c>
      <c r="F506" s="207" t="s">
        <v>682</v>
      </c>
      <c r="G506" s="205"/>
      <c r="H506" s="208">
        <v>21.384</v>
      </c>
      <c r="I506" s="209"/>
      <c r="J506" s="205"/>
      <c r="K506" s="205"/>
      <c r="L506" s="210"/>
      <c r="M506" s="211"/>
      <c r="N506" s="212"/>
      <c r="O506" s="212"/>
      <c r="P506" s="212"/>
      <c r="Q506" s="212"/>
      <c r="R506" s="212"/>
      <c r="S506" s="212"/>
      <c r="T506" s="213"/>
      <c r="AT506" s="214" t="s">
        <v>158</v>
      </c>
      <c r="AU506" s="214" t="s">
        <v>83</v>
      </c>
      <c r="AV506" s="14" t="s">
        <v>83</v>
      </c>
      <c r="AW506" s="14" t="s">
        <v>35</v>
      </c>
      <c r="AX506" s="14" t="s">
        <v>73</v>
      </c>
      <c r="AY506" s="214" t="s">
        <v>145</v>
      </c>
    </row>
    <row r="507" spans="1:65" s="13" customFormat="1">
      <c r="B507" s="194"/>
      <c r="C507" s="195"/>
      <c r="D507" s="187" t="s">
        <v>158</v>
      </c>
      <c r="E507" s="196" t="s">
        <v>19</v>
      </c>
      <c r="F507" s="197" t="s">
        <v>644</v>
      </c>
      <c r="G507" s="195"/>
      <c r="H507" s="196" t="s">
        <v>19</v>
      </c>
      <c r="I507" s="198"/>
      <c r="J507" s="195"/>
      <c r="K507" s="195"/>
      <c r="L507" s="199"/>
      <c r="M507" s="200"/>
      <c r="N507" s="201"/>
      <c r="O507" s="201"/>
      <c r="P507" s="201"/>
      <c r="Q507" s="201"/>
      <c r="R507" s="201"/>
      <c r="S507" s="201"/>
      <c r="T507" s="202"/>
      <c r="AT507" s="203" t="s">
        <v>158</v>
      </c>
      <c r="AU507" s="203" t="s">
        <v>83</v>
      </c>
      <c r="AV507" s="13" t="s">
        <v>81</v>
      </c>
      <c r="AW507" s="13" t="s">
        <v>35</v>
      </c>
      <c r="AX507" s="13" t="s">
        <v>73</v>
      </c>
      <c r="AY507" s="203" t="s">
        <v>145</v>
      </c>
    </row>
    <row r="508" spans="1:65" s="14" customFormat="1">
      <c r="B508" s="204"/>
      <c r="C508" s="205"/>
      <c r="D508" s="187" t="s">
        <v>158</v>
      </c>
      <c r="E508" s="206" t="s">
        <v>19</v>
      </c>
      <c r="F508" s="207" t="s">
        <v>683</v>
      </c>
      <c r="G508" s="205"/>
      <c r="H508" s="208">
        <v>10.536</v>
      </c>
      <c r="I508" s="209"/>
      <c r="J508" s="205"/>
      <c r="K508" s="205"/>
      <c r="L508" s="210"/>
      <c r="M508" s="211"/>
      <c r="N508" s="212"/>
      <c r="O508" s="212"/>
      <c r="P508" s="212"/>
      <c r="Q508" s="212"/>
      <c r="R508" s="212"/>
      <c r="S508" s="212"/>
      <c r="T508" s="213"/>
      <c r="AT508" s="214" t="s">
        <v>158</v>
      </c>
      <c r="AU508" s="214" t="s">
        <v>83</v>
      </c>
      <c r="AV508" s="14" t="s">
        <v>83</v>
      </c>
      <c r="AW508" s="14" t="s">
        <v>35</v>
      </c>
      <c r="AX508" s="14" t="s">
        <v>73</v>
      </c>
      <c r="AY508" s="214" t="s">
        <v>145</v>
      </c>
    </row>
    <row r="509" spans="1:65" s="13" customFormat="1">
      <c r="B509" s="194"/>
      <c r="C509" s="195"/>
      <c r="D509" s="187" t="s">
        <v>158</v>
      </c>
      <c r="E509" s="196" t="s">
        <v>19</v>
      </c>
      <c r="F509" s="197" t="s">
        <v>575</v>
      </c>
      <c r="G509" s="195"/>
      <c r="H509" s="196" t="s">
        <v>19</v>
      </c>
      <c r="I509" s="198"/>
      <c r="J509" s="195"/>
      <c r="K509" s="195"/>
      <c r="L509" s="199"/>
      <c r="M509" s="200"/>
      <c r="N509" s="201"/>
      <c r="O509" s="201"/>
      <c r="P509" s="201"/>
      <c r="Q509" s="201"/>
      <c r="R509" s="201"/>
      <c r="S509" s="201"/>
      <c r="T509" s="202"/>
      <c r="AT509" s="203" t="s">
        <v>158</v>
      </c>
      <c r="AU509" s="203" t="s">
        <v>83</v>
      </c>
      <c r="AV509" s="13" t="s">
        <v>81</v>
      </c>
      <c r="AW509" s="13" t="s">
        <v>35</v>
      </c>
      <c r="AX509" s="13" t="s">
        <v>73</v>
      </c>
      <c r="AY509" s="203" t="s">
        <v>145</v>
      </c>
    </row>
    <row r="510" spans="1:65" s="14" customFormat="1">
      <c r="B510" s="204"/>
      <c r="C510" s="205"/>
      <c r="D510" s="187" t="s">
        <v>158</v>
      </c>
      <c r="E510" s="206" t="s">
        <v>19</v>
      </c>
      <c r="F510" s="207" t="s">
        <v>684</v>
      </c>
      <c r="G510" s="205"/>
      <c r="H510" s="208">
        <v>12.023999999999999</v>
      </c>
      <c r="I510" s="209"/>
      <c r="J510" s="205"/>
      <c r="K510" s="205"/>
      <c r="L510" s="210"/>
      <c r="M510" s="211"/>
      <c r="N510" s="212"/>
      <c r="O510" s="212"/>
      <c r="P510" s="212"/>
      <c r="Q510" s="212"/>
      <c r="R510" s="212"/>
      <c r="S510" s="212"/>
      <c r="T510" s="213"/>
      <c r="AT510" s="214" t="s">
        <v>158</v>
      </c>
      <c r="AU510" s="214" t="s">
        <v>83</v>
      </c>
      <c r="AV510" s="14" t="s">
        <v>83</v>
      </c>
      <c r="AW510" s="14" t="s">
        <v>35</v>
      </c>
      <c r="AX510" s="14" t="s">
        <v>73</v>
      </c>
      <c r="AY510" s="214" t="s">
        <v>145</v>
      </c>
    </row>
    <row r="511" spans="1:65" s="13" customFormat="1" ht="22.5">
      <c r="B511" s="194"/>
      <c r="C511" s="195"/>
      <c r="D511" s="187" t="s">
        <v>158</v>
      </c>
      <c r="E511" s="196" t="s">
        <v>19</v>
      </c>
      <c r="F511" s="197" t="s">
        <v>672</v>
      </c>
      <c r="G511" s="195"/>
      <c r="H511" s="196" t="s">
        <v>19</v>
      </c>
      <c r="I511" s="198"/>
      <c r="J511" s="195"/>
      <c r="K511" s="195"/>
      <c r="L511" s="199"/>
      <c r="M511" s="200"/>
      <c r="N511" s="201"/>
      <c r="O511" s="201"/>
      <c r="P511" s="201"/>
      <c r="Q511" s="201"/>
      <c r="R511" s="201"/>
      <c r="S511" s="201"/>
      <c r="T511" s="202"/>
      <c r="AT511" s="203" t="s">
        <v>158</v>
      </c>
      <c r="AU511" s="203" t="s">
        <v>83</v>
      </c>
      <c r="AV511" s="13" t="s">
        <v>81</v>
      </c>
      <c r="AW511" s="13" t="s">
        <v>35</v>
      </c>
      <c r="AX511" s="13" t="s">
        <v>73</v>
      </c>
      <c r="AY511" s="203" t="s">
        <v>145</v>
      </c>
    </row>
    <row r="512" spans="1:65" s="14" customFormat="1">
      <c r="B512" s="204"/>
      <c r="C512" s="205"/>
      <c r="D512" s="187" t="s">
        <v>158</v>
      </c>
      <c r="E512" s="206" t="s">
        <v>19</v>
      </c>
      <c r="F512" s="207" t="s">
        <v>685</v>
      </c>
      <c r="G512" s="205"/>
      <c r="H512" s="208">
        <v>98.603999999999999</v>
      </c>
      <c r="I512" s="209"/>
      <c r="J512" s="205"/>
      <c r="K512" s="205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158</v>
      </c>
      <c r="AU512" s="214" t="s">
        <v>83</v>
      </c>
      <c r="AV512" s="14" t="s">
        <v>83</v>
      </c>
      <c r="AW512" s="14" t="s">
        <v>35</v>
      </c>
      <c r="AX512" s="14" t="s">
        <v>73</v>
      </c>
      <c r="AY512" s="214" t="s">
        <v>145</v>
      </c>
    </row>
    <row r="513" spans="1:65" s="15" customFormat="1">
      <c r="B513" s="215"/>
      <c r="C513" s="216"/>
      <c r="D513" s="187" t="s">
        <v>158</v>
      </c>
      <c r="E513" s="217" t="s">
        <v>19</v>
      </c>
      <c r="F513" s="218" t="s">
        <v>170</v>
      </c>
      <c r="G513" s="216"/>
      <c r="H513" s="219">
        <v>462.25200000000001</v>
      </c>
      <c r="I513" s="220"/>
      <c r="J513" s="216"/>
      <c r="K513" s="216"/>
      <c r="L513" s="221"/>
      <c r="M513" s="222"/>
      <c r="N513" s="223"/>
      <c r="O513" s="223"/>
      <c r="P513" s="223"/>
      <c r="Q513" s="223"/>
      <c r="R513" s="223"/>
      <c r="S513" s="223"/>
      <c r="T513" s="224"/>
      <c r="AT513" s="225" t="s">
        <v>158</v>
      </c>
      <c r="AU513" s="225" t="s">
        <v>83</v>
      </c>
      <c r="AV513" s="15" t="s">
        <v>152</v>
      </c>
      <c r="AW513" s="15" t="s">
        <v>35</v>
      </c>
      <c r="AX513" s="15" t="s">
        <v>81</v>
      </c>
      <c r="AY513" s="225" t="s">
        <v>145</v>
      </c>
    </row>
    <row r="514" spans="1:65" s="2" customFormat="1" ht="24.2" customHeight="1">
      <c r="A514" s="35"/>
      <c r="B514" s="36"/>
      <c r="C514" s="174" t="s">
        <v>686</v>
      </c>
      <c r="D514" s="174" t="s">
        <v>147</v>
      </c>
      <c r="E514" s="175" t="s">
        <v>687</v>
      </c>
      <c r="F514" s="176" t="s">
        <v>688</v>
      </c>
      <c r="G514" s="177" t="s">
        <v>225</v>
      </c>
      <c r="H514" s="178">
        <v>2.0339999999999998</v>
      </c>
      <c r="I514" s="179"/>
      <c r="J514" s="180">
        <f>ROUND(I514*H514,2)</f>
        <v>0</v>
      </c>
      <c r="K514" s="176" t="s">
        <v>151</v>
      </c>
      <c r="L514" s="40"/>
      <c r="M514" s="181" t="s">
        <v>19</v>
      </c>
      <c r="N514" s="182" t="s">
        <v>44</v>
      </c>
      <c r="O514" s="65"/>
      <c r="P514" s="183">
        <f>O514*H514</f>
        <v>0</v>
      </c>
      <c r="Q514" s="183">
        <v>0</v>
      </c>
      <c r="R514" s="183">
        <f>Q514*H514</f>
        <v>0</v>
      </c>
      <c r="S514" s="183">
        <v>0</v>
      </c>
      <c r="T514" s="184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185" t="s">
        <v>152</v>
      </c>
      <c r="AT514" s="185" t="s">
        <v>147</v>
      </c>
      <c r="AU514" s="185" t="s">
        <v>83</v>
      </c>
      <c r="AY514" s="18" t="s">
        <v>145</v>
      </c>
      <c r="BE514" s="186">
        <f>IF(N514="základní",J514,0)</f>
        <v>0</v>
      </c>
      <c r="BF514" s="186">
        <f>IF(N514="snížená",J514,0)</f>
        <v>0</v>
      </c>
      <c r="BG514" s="186">
        <f>IF(N514="zákl. přenesená",J514,0)</f>
        <v>0</v>
      </c>
      <c r="BH514" s="186">
        <f>IF(N514="sníž. přenesená",J514,0)</f>
        <v>0</v>
      </c>
      <c r="BI514" s="186">
        <f>IF(N514="nulová",J514,0)</f>
        <v>0</v>
      </c>
      <c r="BJ514" s="18" t="s">
        <v>81</v>
      </c>
      <c r="BK514" s="186">
        <f>ROUND(I514*H514,2)</f>
        <v>0</v>
      </c>
      <c r="BL514" s="18" t="s">
        <v>152</v>
      </c>
      <c r="BM514" s="185" t="s">
        <v>689</v>
      </c>
    </row>
    <row r="515" spans="1:65" s="2" customFormat="1" ht="29.25">
      <c r="A515" s="35"/>
      <c r="B515" s="36"/>
      <c r="C515" s="37"/>
      <c r="D515" s="187" t="s">
        <v>154</v>
      </c>
      <c r="E515" s="37"/>
      <c r="F515" s="188" t="s">
        <v>690</v>
      </c>
      <c r="G515" s="37"/>
      <c r="H515" s="37"/>
      <c r="I515" s="189"/>
      <c r="J515" s="37"/>
      <c r="K515" s="37"/>
      <c r="L515" s="40"/>
      <c r="M515" s="190"/>
      <c r="N515" s="191"/>
      <c r="O515" s="65"/>
      <c r="P515" s="65"/>
      <c r="Q515" s="65"/>
      <c r="R515" s="65"/>
      <c r="S515" s="65"/>
      <c r="T515" s="66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154</v>
      </c>
      <c r="AU515" s="18" t="s">
        <v>83</v>
      </c>
    </row>
    <row r="516" spans="1:65" s="2" customFormat="1">
      <c r="A516" s="35"/>
      <c r="B516" s="36"/>
      <c r="C516" s="37"/>
      <c r="D516" s="192" t="s">
        <v>156</v>
      </c>
      <c r="E516" s="37"/>
      <c r="F516" s="193" t="s">
        <v>691</v>
      </c>
      <c r="G516" s="37"/>
      <c r="H516" s="37"/>
      <c r="I516" s="189"/>
      <c r="J516" s="37"/>
      <c r="K516" s="37"/>
      <c r="L516" s="40"/>
      <c r="M516" s="190"/>
      <c r="N516" s="191"/>
      <c r="O516" s="65"/>
      <c r="P516" s="65"/>
      <c r="Q516" s="65"/>
      <c r="R516" s="65"/>
      <c r="S516" s="65"/>
      <c r="T516" s="66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156</v>
      </c>
      <c r="AU516" s="18" t="s">
        <v>83</v>
      </c>
    </row>
    <row r="517" spans="1:65" s="13" customFormat="1">
      <c r="B517" s="194"/>
      <c r="C517" s="195"/>
      <c r="D517" s="187" t="s">
        <v>158</v>
      </c>
      <c r="E517" s="196" t="s">
        <v>19</v>
      </c>
      <c r="F517" s="197" t="s">
        <v>692</v>
      </c>
      <c r="G517" s="195"/>
      <c r="H517" s="196" t="s">
        <v>19</v>
      </c>
      <c r="I517" s="198"/>
      <c r="J517" s="195"/>
      <c r="K517" s="195"/>
      <c r="L517" s="199"/>
      <c r="M517" s="200"/>
      <c r="N517" s="201"/>
      <c r="O517" s="201"/>
      <c r="P517" s="201"/>
      <c r="Q517" s="201"/>
      <c r="R517" s="201"/>
      <c r="S517" s="201"/>
      <c r="T517" s="202"/>
      <c r="AT517" s="203" t="s">
        <v>158</v>
      </c>
      <c r="AU517" s="203" t="s">
        <v>83</v>
      </c>
      <c r="AV517" s="13" t="s">
        <v>81</v>
      </c>
      <c r="AW517" s="13" t="s">
        <v>35</v>
      </c>
      <c r="AX517" s="13" t="s">
        <v>73</v>
      </c>
      <c r="AY517" s="203" t="s">
        <v>145</v>
      </c>
    </row>
    <row r="518" spans="1:65" s="14" customFormat="1">
      <c r="B518" s="204"/>
      <c r="C518" s="205"/>
      <c r="D518" s="187" t="s">
        <v>158</v>
      </c>
      <c r="E518" s="206" t="s">
        <v>19</v>
      </c>
      <c r="F518" s="207" t="s">
        <v>664</v>
      </c>
      <c r="G518" s="205"/>
      <c r="H518" s="208">
        <v>0.5</v>
      </c>
      <c r="I518" s="209"/>
      <c r="J518" s="205"/>
      <c r="K518" s="205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158</v>
      </c>
      <c r="AU518" s="214" t="s">
        <v>83</v>
      </c>
      <c r="AV518" s="14" t="s">
        <v>83</v>
      </c>
      <c r="AW518" s="14" t="s">
        <v>35</v>
      </c>
      <c r="AX518" s="14" t="s">
        <v>73</v>
      </c>
      <c r="AY518" s="214" t="s">
        <v>145</v>
      </c>
    </row>
    <row r="519" spans="1:65" s="13" customFormat="1">
      <c r="B519" s="194"/>
      <c r="C519" s="195"/>
      <c r="D519" s="187" t="s">
        <v>158</v>
      </c>
      <c r="E519" s="196" t="s">
        <v>19</v>
      </c>
      <c r="F519" s="197" t="s">
        <v>693</v>
      </c>
      <c r="G519" s="195"/>
      <c r="H519" s="196" t="s">
        <v>19</v>
      </c>
      <c r="I519" s="198"/>
      <c r="J519" s="195"/>
      <c r="K519" s="195"/>
      <c r="L519" s="199"/>
      <c r="M519" s="200"/>
      <c r="N519" s="201"/>
      <c r="O519" s="201"/>
      <c r="P519" s="201"/>
      <c r="Q519" s="201"/>
      <c r="R519" s="201"/>
      <c r="S519" s="201"/>
      <c r="T519" s="202"/>
      <c r="AT519" s="203" t="s">
        <v>158</v>
      </c>
      <c r="AU519" s="203" t="s">
        <v>83</v>
      </c>
      <c r="AV519" s="13" t="s">
        <v>81</v>
      </c>
      <c r="AW519" s="13" t="s">
        <v>35</v>
      </c>
      <c r="AX519" s="13" t="s">
        <v>73</v>
      </c>
      <c r="AY519" s="203" t="s">
        <v>145</v>
      </c>
    </row>
    <row r="520" spans="1:65" s="14" customFormat="1">
      <c r="B520" s="204"/>
      <c r="C520" s="205"/>
      <c r="D520" s="187" t="s">
        <v>158</v>
      </c>
      <c r="E520" s="206" t="s">
        <v>19</v>
      </c>
      <c r="F520" s="207" t="s">
        <v>694</v>
      </c>
      <c r="G520" s="205"/>
      <c r="H520" s="208">
        <v>1.534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158</v>
      </c>
      <c r="AU520" s="214" t="s">
        <v>83</v>
      </c>
      <c r="AV520" s="14" t="s">
        <v>83</v>
      </c>
      <c r="AW520" s="14" t="s">
        <v>35</v>
      </c>
      <c r="AX520" s="14" t="s">
        <v>73</v>
      </c>
      <c r="AY520" s="214" t="s">
        <v>145</v>
      </c>
    </row>
    <row r="521" spans="1:65" s="15" customFormat="1">
      <c r="B521" s="215"/>
      <c r="C521" s="216"/>
      <c r="D521" s="187" t="s">
        <v>158</v>
      </c>
      <c r="E521" s="217" t="s">
        <v>19</v>
      </c>
      <c r="F521" s="218" t="s">
        <v>170</v>
      </c>
      <c r="G521" s="216"/>
      <c r="H521" s="219">
        <v>2.0339999999999998</v>
      </c>
      <c r="I521" s="220"/>
      <c r="J521" s="216"/>
      <c r="K521" s="216"/>
      <c r="L521" s="221"/>
      <c r="M521" s="222"/>
      <c r="N521" s="223"/>
      <c r="O521" s="223"/>
      <c r="P521" s="223"/>
      <c r="Q521" s="223"/>
      <c r="R521" s="223"/>
      <c r="S521" s="223"/>
      <c r="T521" s="224"/>
      <c r="AT521" s="225" t="s">
        <v>158</v>
      </c>
      <c r="AU521" s="225" t="s">
        <v>83</v>
      </c>
      <c r="AV521" s="15" t="s">
        <v>152</v>
      </c>
      <c r="AW521" s="15" t="s">
        <v>35</v>
      </c>
      <c r="AX521" s="15" t="s">
        <v>81</v>
      </c>
      <c r="AY521" s="225" t="s">
        <v>145</v>
      </c>
    </row>
    <row r="522" spans="1:65" s="2" customFormat="1" ht="24.2" customHeight="1">
      <c r="A522" s="35"/>
      <c r="B522" s="36"/>
      <c r="C522" s="174" t="s">
        <v>695</v>
      </c>
      <c r="D522" s="174" t="s">
        <v>147</v>
      </c>
      <c r="E522" s="175" t="s">
        <v>696</v>
      </c>
      <c r="F522" s="176" t="s">
        <v>697</v>
      </c>
      <c r="G522" s="177" t="s">
        <v>225</v>
      </c>
      <c r="H522" s="178">
        <v>3</v>
      </c>
      <c r="I522" s="179"/>
      <c r="J522" s="180">
        <f>ROUND(I522*H522,2)</f>
        <v>0</v>
      </c>
      <c r="K522" s="176" t="s">
        <v>151</v>
      </c>
      <c r="L522" s="40"/>
      <c r="M522" s="181" t="s">
        <v>19</v>
      </c>
      <c r="N522" s="182" t="s">
        <v>44</v>
      </c>
      <c r="O522" s="65"/>
      <c r="P522" s="183">
        <f>O522*H522</f>
        <v>0</v>
      </c>
      <c r="Q522" s="183">
        <v>0</v>
      </c>
      <c r="R522" s="183">
        <f>Q522*H522</f>
        <v>0</v>
      </c>
      <c r="S522" s="183">
        <v>0</v>
      </c>
      <c r="T522" s="184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85" t="s">
        <v>152</v>
      </c>
      <c r="AT522" s="185" t="s">
        <v>147</v>
      </c>
      <c r="AU522" s="185" t="s">
        <v>83</v>
      </c>
      <c r="AY522" s="18" t="s">
        <v>145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18" t="s">
        <v>81</v>
      </c>
      <c r="BK522" s="186">
        <f>ROUND(I522*H522,2)</f>
        <v>0</v>
      </c>
      <c r="BL522" s="18" t="s">
        <v>152</v>
      </c>
      <c r="BM522" s="185" t="s">
        <v>698</v>
      </c>
    </row>
    <row r="523" spans="1:65" s="2" customFormat="1" ht="39">
      <c r="A523" s="35"/>
      <c r="B523" s="36"/>
      <c r="C523" s="37"/>
      <c r="D523" s="187" t="s">
        <v>154</v>
      </c>
      <c r="E523" s="37"/>
      <c r="F523" s="188" t="s">
        <v>699</v>
      </c>
      <c r="G523" s="37"/>
      <c r="H523" s="37"/>
      <c r="I523" s="189"/>
      <c r="J523" s="37"/>
      <c r="K523" s="37"/>
      <c r="L523" s="40"/>
      <c r="M523" s="190"/>
      <c r="N523" s="191"/>
      <c r="O523" s="65"/>
      <c r="P523" s="65"/>
      <c r="Q523" s="65"/>
      <c r="R523" s="65"/>
      <c r="S523" s="65"/>
      <c r="T523" s="66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8" t="s">
        <v>154</v>
      </c>
      <c r="AU523" s="18" t="s">
        <v>83</v>
      </c>
    </row>
    <row r="524" spans="1:65" s="2" customFormat="1">
      <c r="A524" s="35"/>
      <c r="B524" s="36"/>
      <c r="C524" s="37"/>
      <c r="D524" s="192" t="s">
        <v>156</v>
      </c>
      <c r="E524" s="37"/>
      <c r="F524" s="193" t="s">
        <v>700</v>
      </c>
      <c r="G524" s="37"/>
      <c r="H524" s="37"/>
      <c r="I524" s="189"/>
      <c r="J524" s="37"/>
      <c r="K524" s="37"/>
      <c r="L524" s="40"/>
      <c r="M524" s="190"/>
      <c r="N524" s="191"/>
      <c r="O524" s="65"/>
      <c r="P524" s="65"/>
      <c r="Q524" s="65"/>
      <c r="R524" s="65"/>
      <c r="S524" s="65"/>
      <c r="T524" s="66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156</v>
      </c>
      <c r="AU524" s="18" t="s">
        <v>83</v>
      </c>
    </row>
    <row r="525" spans="1:65" s="13" customFormat="1">
      <c r="B525" s="194"/>
      <c r="C525" s="195"/>
      <c r="D525" s="187" t="s">
        <v>158</v>
      </c>
      <c r="E525" s="196" t="s">
        <v>19</v>
      </c>
      <c r="F525" s="197" t="s">
        <v>701</v>
      </c>
      <c r="G525" s="195"/>
      <c r="H525" s="196" t="s">
        <v>19</v>
      </c>
      <c r="I525" s="198"/>
      <c r="J525" s="195"/>
      <c r="K525" s="195"/>
      <c r="L525" s="199"/>
      <c r="M525" s="200"/>
      <c r="N525" s="201"/>
      <c r="O525" s="201"/>
      <c r="P525" s="201"/>
      <c r="Q525" s="201"/>
      <c r="R525" s="201"/>
      <c r="S525" s="201"/>
      <c r="T525" s="202"/>
      <c r="AT525" s="203" t="s">
        <v>158</v>
      </c>
      <c r="AU525" s="203" t="s">
        <v>83</v>
      </c>
      <c r="AV525" s="13" t="s">
        <v>81</v>
      </c>
      <c r="AW525" s="13" t="s">
        <v>35</v>
      </c>
      <c r="AX525" s="13" t="s">
        <v>73</v>
      </c>
      <c r="AY525" s="203" t="s">
        <v>145</v>
      </c>
    </row>
    <row r="526" spans="1:65" s="14" customFormat="1">
      <c r="B526" s="204"/>
      <c r="C526" s="205"/>
      <c r="D526" s="187" t="s">
        <v>158</v>
      </c>
      <c r="E526" s="206" t="s">
        <v>19</v>
      </c>
      <c r="F526" s="207" t="s">
        <v>702</v>
      </c>
      <c r="G526" s="205"/>
      <c r="H526" s="208">
        <v>3</v>
      </c>
      <c r="I526" s="209"/>
      <c r="J526" s="205"/>
      <c r="K526" s="205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158</v>
      </c>
      <c r="AU526" s="214" t="s">
        <v>83</v>
      </c>
      <c r="AV526" s="14" t="s">
        <v>83</v>
      </c>
      <c r="AW526" s="14" t="s">
        <v>35</v>
      </c>
      <c r="AX526" s="14" t="s">
        <v>73</v>
      </c>
      <c r="AY526" s="214" t="s">
        <v>145</v>
      </c>
    </row>
    <row r="527" spans="1:65" s="15" customFormat="1">
      <c r="B527" s="215"/>
      <c r="C527" s="216"/>
      <c r="D527" s="187" t="s">
        <v>158</v>
      </c>
      <c r="E527" s="217" t="s">
        <v>19</v>
      </c>
      <c r="F527" s="218" t="s">
        <v>170</v>
      </c>
      <c r="G527" s="216"/>
      <c r="H527" s="219">
        <v>3</v>
      </c>
      <c r="I527" s="220"/>
      <c r="J527" s="216"/>
      <c r="K527" s="216"/>
      <c r="L527" s="221"/>
      <c r="M527" s="222"/>
      <c r="N527" s="223"/>
      <c r="O527" s="223"/>
      <c r="P527" s="223"/>
      <c r="Q527" s="223"/>
      <c r="R527" s="223"/>
      <c r="S527" s="223"/>
      <c r="T527" s="224"/>
      <c r="AT527" s="225" t="s">
        <v>158</v>
      </c>
      <c r="AU527" s="225" t="s">
        <v>83</v>
      </c>
      <c r="AV527" s="15" t="s">
        <v>152</v>
      </c>
      <c r="AW527" s="15" t="s">
        <v>35</v>
      </c>
      <c r="AX527" s="15" t="s">
        <v>81</v>
      </c>
      <c r="AY527" s="225" t="s">
        <v>145</v>
      </c>
    </row>
    <row r="528" spans="1:65" s="2" customFormat="1" ht="24.2" customHeight="1">
      <c r="A528" s="35"/>
      <c r="B528" s="36"/>
      <c r="C528" s="174" t="s">
        <v>703</v>
      </c>
      <c r="D528" s="174" t="s">
        <v>147</v>
      </c>
      <c r="E528" s="175" t="s">
        <v>704</v>
      </c>
      <c r="F528" s="176" t="s">
        <v>705</v>
      </c>
      <c r="G528" s="177" t="s">
        <v>225</v>
      </c>
      <c r="H528" s="178">
        <v>77.042000000000002</v>
      </c>
      <c r="I528" s="179"/>
      <c r="J528" s="180">
        <f>ROUND(I528*H528,2)</f>
        <v>0</v>
      </c>
      <c r="K528" s="176" t="s">
        <v>151</v>
      </c>
      <c r="L528" s="40"/>
      <c r="M528" s="181" t="s">
        <v>19</v>
      </c>
      <c r="N528" s="182" t="s">
        <v>44</v>
      </c>
      <c r="O528" s="65"/>
      <c r="P528" s="183">
        <f>O528*H528</f>
        <v>0</v>
      </c>
      <c r="Q528" s="183">
        <v>0</v>
      </c>
      <c r="R528" s="183">
        <f>Q528*H528</f>
        <v>0</v>
      </c>
      <c r="S528" s="183">
        <v>0</v>
      </c>
      <c r="T528" s="184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85" t="s">
        <v>152</v>
      </c>
      <c r="AT528" s="185" t="s">
        <v>147</v>
      </c>
      <c r="AU528" s="185" t="s">
        <v>83</v>
      </c>
      <c r="AY528" s="18" t="s">
        <v>145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18" t="s">
        <v>81</v>
      </c>
      <c r="BK528" s="186">
        <f>ROUND(I528*H528,2)</f>
        <v>0</v>
      </c>
      <c r="BL528" s="18" t="s">
        <v>152</v>
      </c>
      <c r="BM528" s="185" t="s">
        <v>706</v>
      </c>
    </row>
    <row r="529" spans="1:65" s="2" customFormat="1" ht="19.5">
      <c r="A529" s="35"/>
      <c r="B529" s="36"/>
      <c r="C529" s="37"/>
      <c r="D529" s="187" t="s">
        <v>154</v>
      </c>
      <c r="E529" s="37"/>
      <c r="F529" s="188" t="s">
        <v>707</v>
      </c>
      <c r="G529" s="37"/>
      <c r="H529" s="37"/>
      <c r="I529" s="189"/>
      <c r="J529" s="37"/>
      <c r="K529" s="37"/>
      <c r="L529" s="40"/>
      <c r="M529" s="190"/>
      <c r="N529" s="191"/>
      <c r="O529" s="65"/>
      <c r="P529" s="65"/>
      <c r="Q529" s="65"/>
      <c r="R529" s="65"/>
      <c r="S529" s="65"/>
      <c r="T529" s="66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154</v>
      </c>
      <c r="AU529" s="18" t="s">
        <v>83</v>
      </c>
    </row>
    <row r="530" spans="1:65" s="2" customFormat="1">
      <c r="A530" s="35"/>
      <c r="B530" s="36"/>
      <c r="C530" s="37"/>
      <c r="D530" s="192" t="s">
        <v>156</v>
      </c>
      <c r="E530" s="37"/>
      <c r="F530" s="193" t="s">
        <v>708</v>
      </c>
      <c r="G530" s="37"/>
      <c r="H530" s="37"/>
      <c r="I530" s="189"/>
      <c r="J530" s="37"/>
      <c r="K530" s="37"/>
      <c r="L530" s="40"/>
      <c r="M530" s="190"/>
      <c r="N530" s="191"/>
      <c r="O530" s="65"/>
      <c r="P530" s="65"/>
      <c r="Q530" s="65"/>
      <c r="R530" s="65"/>
      <c r="S530" s="65"/>
      <c r="T530" s="66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156</v>
      </c>
      <c r="AU530" s="18" t="s">
        <v>83</v>
      </c>
    </row>
    <row r="531" spans="1:65" s="13" customFormat="1">
      <c r="B531" s="194"/>
      <c r="C531" s="195"/>
      <c r="D531" s="187" t="s">
        <v>158</v>
      </c>
      <c r="E531" s="196" t="s">
        <v>19</v>
      </c>
      <c r="F531" s="197" t="s">
        <v>638</v>
      </c>
      <c r="G531" s="195"/>
      <c r="H531" s="196" t="s">
        <v>19</v>
      </c>
      <c r="I531" s="198"/>
      <c r="J531" s="195"/>
      <c r="K531" s="195"/>
      <c r="L531" s="199"/>
      <c r="M531" s="200"/>
      <c r="N531" s="201"/>
      <c r="O531" s="201"/>
      <c r="P531" s="201"/>
      <c r="Q531" s="201"/>
      <c r="R531" s="201"/>
      <c r="S531" s="201"/>
      <c r="T531" s="202"/>
      <c r="AT531" s="203" t="s">
        <v>158</v>
      </c>
      <c r="AU531" s="203" t="s">
        <v>83</v>
      </c>
      <c r="AV531" s="13" t="s">
        <v>81</v>
      </c>
      <c r="AW531" s="13" t="s">
        <v>35</v>
      </c>
      <c r="AX531" s="13" t="s">
        <v>73</v>
      </c>
      <c r="AY531" s="203" t="s">
        <v>145</v>
      </c>
    </row>
    <row r="532" spans="1:65" s="14" customFormat="1">
      <c r="B532" s="204"/>
      <c r="C532" s="205"/>
      <c r="D532" s="187" t="s">
        <v>158</v>
      </c>
      <c r="E532" s="206" t="s">
        <v>19</v>
      </c>
      <c r="F532" s="207" t="s">
        <v>639</v>
      </c>
      <c r="G532" s="205"/>
      <c r="H532" s="208">
        <v>26.4</v>
      </c>
      <c r="I532" s="209"/>
      <c r="J532" s="205"/>
      <c r="K532" s="205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158</v>
      </c>
      <c r="AU532" s="214" t="s">
        <v>83</v>
      </c>
      <c r="AV532" s="14" t="s">
        <v>83</v>
      </c>
      <c r="AW532" s="14" t="s">
        <v>35</v>
      </c>
      <c r="AX532" s="14" t="s">
        <v>73</v>
      </c>
      <c r="AY532" s="214" t="s">
        <v>145</v>
      </c>
    </row>
    <row r="533" spans="1:65" s="13" customFormat="1" ht="22.5">
      <c r="B533" s="194"/>
      <c r="C533" s="195"/>
      <c r="D533" s="187" t="s">
        <v>158</v>
      </c>
      <c r="E533" s="196" t="s">
        <v>19</v>
      </c>
      <c r="F533" s="197" t="s">
        <v>640</v>
      </c>
      <c r="G533" s="195"/>
      <c r="H533" s="196" t="s">
        <v>19</v>
      </c>
      <c r="I533" s="198"/>
      <c r="J533" s="195"/>
      <c r="K533" s="195"/>
      <c r="L533" s="199"/>
      <c r="M533" s="200"/>
      <c r="N533" s="201"/>
      <c r="O533" s="201"/>
      <c r="P533" s="201"/>
      <c r="Q533" s="201"/>
      <c r="R533" s="201"/>
      <c r="S533" s="201"/>
      <c r="T533" s="202"/>
      <c r="AT533" s="203" t="s">
        <v>158</v>
      </c>
      <c r="AU533" s="203" t="s">
        <v>83</v>
      </c>
      <c r="AV533" s="13" t="s">
        <v>81</v>
      </c>
      <c r="AW533" s="13" t="s">
        <v>35</v>
      </c>
      <c r="AX533" s="13" t="s">
        <v>73</v>
      </c>
      <c r="AY533" s="203" t="s">
        <v>145</v>
      </c>
    </row>
    <row r="534" spans="1:65" s="14" customFormat="1">
      <c r="B534" s="204"/>
      <c r="C534" s="205"/>
      <c r="D534" s="187" t="s">
        <v>158</v>
      </c>
      <c r="E534" s="206" t="s">
        <v>19</v>
      </c>
      <c r="F534" s="207" t="s">
        <v>641</v>
      </c>
      <c r="G534" s="205"/>
      <c r="H534" s="208">
        <v>26.884</v>
      </c>
      <c r="I534" s="209"/>
      <c r="J534" s="205"/>
      <c r="K534" s="205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158</v>
      </c>
      <c r="AU534" s="214" t="s">
        <v>83</v>
      </c>
      <c r="AV534" s="14" t="s">
        <v>83</v>
      </c>
      <c r="AW534" s="14" t="s">
        <v>35</v>
      </c>
      <c r="AX534" s="14" t="s">
        <v>73</v>
      </c>
      <c r="AY534" s="214" t="s">
        <v>145</v>
      </c>
    </row>
    <row r="535" spans="1:65" s="13" customFormat="1">
      <c r="B535" s="194"/>
      <c r="C535" s="195"/>
      <c r="D535" s="187" t="s">
        <v>158</v>
      </c>
      <c r="E535" s="196" t="s">
        <v>19</v>
      </c>
      <c r="F535" s="197" t="s">
        <v>642</v>
      </c>
      <c r="G535" s="195"/>
      <c r="H535" s="196" t="s">
        <v>19</v>
      </c>
      <c r="I535" s="198"/>
      <c r="J535" s="195"/>
      <c r="K535" s="195"/>
      <c r="L535" s="199"/>
      <c r="M535" s="200"/>
      <c r="N535" s="201"/>
      <c r="O535" s="201"/>
      <c r="P535" s="201"/>
      <c r="Q535" s="201"/>
      <c r="R535" s="201"/>
      <c r="S535" s="201"/>
      <c r="T535" s="202"/>
      <c r="AT535" s="203" t="s">
        <v>158</v>
      </c>
      <c r="AU535" s="203" t="s">
        <v>83</v>
      </c>
      <c r="AV535" s="13" t="s">
        <v>81</v>
      </c>
      <c r="AW535" s="13" t="s">
        <v>35</v>
      </c>
      <c r="AX535" s="13" t="s">
        <v>73</v>
      </c>
      <c r="AY535" s="203" t="s">
        <v>145</v>
      </c>
    </row>
    <row r="536" spans="1:65" s="14" customFormat="1">
      <c r="B536" s="204"/>
      <c r="C536" s="205"/>
      <c r="D536" s="187" t="s">
        <v>158</v>
      </c>
      <c r="E536" s="206" t="s">
        <v>19</v>
      </c>
      <c r="F536" s="207" t="s">
        <v>643</v>
      </c>
      <c r="G536" s="205"/>
      <c r="H536" s="208">
        <v>3.5640000000000001</v>
      </c>
      <c r="I536" s="209"/>
      <c r="J536" s="205"/>
      <c r="K536" s="205"/>
      <c r="L536" s="210"/>
      <c r="M536" s="211"/>
      <c r="N536" s="212"/>
      <c r="O536" s="212"/>
      <c r="P536" s="212"/>
      <c r="Q536" s="212"/>
      <c r="R536" s="212"/>
      <c r="S536" s="212"/>
      <c r="T536" s="213"/>
      <c r="AT536" s="214" t="s">
        <v>158</v>
      </c>
      <c r="AU536" s="214" t="s">
        <v>83</v>
      </c>
      <c r="AV536" s="14" t="s">
        <v>83</v>
      </c>
      <c r="AW536" s="14" t="s">
        <v>35</v>
      </c>
      <c r="AX536" s="14" t="s">
        <v>73</v>
      </c>
      <c r="AY536" s="214" t="s">
        <v>145</v>
      </c>
    </row>
    <row r="537" spans="1:65" s="13" customFormat="1">
      <c r="B537" s="194"/>
      <c r="C537" s="195"/>
      <c r="D537" s="187" t="s">
        <v>158</v>
      </c>
      <c r="E537" s="196" t="s">
        <v>19</v>
      </c>
      <c r="F537" s="197" t="s">
        <v>644</v>
      </c>
      <c r="G537" s="195"/>
      <c r="H537" s="196" t="s">
        <v>19</v>
      </c>
      <c r="I537" s="198"/>
      <c r="J537" s="195"/>
      <c r="K537" s="195"/>
      <c r="L537" s="199"/>
      <c r="M537" s="200"/>
      <c r="N537" s="201"/>
      <c r="O537" s="201"/>
      <c r="P537" s="201"/>
      <c r="Q537" s="201"/>
      <c r="R537" s="201"/>
      <c r="S537" s="201"/>
      <c r="T537" s="202"/>
      <c r="AT537" s="203" t="s">
        <v>158</v>
      </c>
      <c r="AU537" s="203" t="s">
        <v>83</v>
      </c>
      <c r="AV537" s="13" t="s">
        <v>81</v>
      </c>
      <c r="AW537" s="13" t="s">
        <v>35</v>
      </c>
      <c r="AX537" s="13" t="s">
        <v>73</v>
      </c>
      <c r="AY537" s="203" t="s">
        <v>145</v>
      </c>
    </row>
    <row r="538" spans="1:65" s="14" customFormat="1">
      <c r="B538" s="204"/>
      <c r="C538" s="205"/>
      <c r="D538" s="187" t="s">
        <v>158</v>
      </c>
      <c r="E538" s="206" t="s">
        <v>19</v>
      </c>
      <c r="F538" s="207" t="s">
        <v>645</v>
      </c>
      <c r="G538" s="205"/>
      <c r="H538" s="208">
        <v>1.756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158</v>
      </c>
      <c r="AU538" s="214" t="s">
        <v>83</v>
      </c>
      <c r="AV538" s="14" t="s">
        <v>83</v>
      </c>
      <c r="AW538" s="14" t="s">
        <v>35</v>
      </c>
      <c r="AX538" s="14" t="s">
        <v>73</v>
      </c>
      <c r="AY538" s="214" t="s">
        <v>145</v>
      </c>
    </row>
    <row r="539" spans="1:65" s="13" customFormat="1">
      <c r="B539" s="194"/>
      <c r="C539" s="195"/>
      <c r="D539" s="187" t="s">
        <v>158</v>
      </c>
      <c r="E539" s="196" t="s">
        <v>19</v>
      </c>
      <c r="F539" s="197" t="s">
        <v>575</v>
      </c>
      <c r="G539" s="195"/>
      <c r="H539" s="196" t="s">
        <v>19</v>
      </c>
      <c r="I539" s="198"/>
      <c r="J539" s="195"/>
      <c r="K539" s="195"/>
      <c r="L539" s="199"/>
      <c r="M539" s="200"/>
      <c r="N539" s="201"/>
      <c r="O539" s="201"/>
      <c r="P539" s="201"/>
      <c r="Q539" s="201"/>
      <c r="R539" s="201"/>
      <c r="S539" s="201"/>
      <c r="T539" s="202"/>
      <c r="AT539" s="203" t="s">
        <v>158</v>
      </c>
      <c r="AU539" s="203" t="s">
        <v>83</v>
      </c>
      <c r="AV539" s="13" t="s">
        <v>81</v>
      </c>
      <c r="AW539" s="13" t="s">
        <v>35</v>
      </c>
      <c r="AX539" s="13" t="s">
        <v>73</v>
      </c>
      <c r="AY539" s="203" t="s">
        <v>145</v>
      </c>
    </row>
    <row r="540" spans="1:65" s="14" customFormat="1">
      <c r="B540" s="204"/>
      <c r="C540" s="205"/>
      <c r="D540" s="187" t="s">
        <v>158</v>
      </c>
      <c r="E540" s="206" t="s">
        <v>19</v>
      </c>
      <c r="F540" s="207" t="s">
        <v>671</v>
      </c>
      <c r="G540" s="205"/>
      <c r="H540" s="208">
        <v>2.004</v>
      </c>
      <c r="I540" s="209"/>
      <c r="J540" s="205"/>
      <c r="K540" s="205"/>
      <c r="L540" s="210"/>
      <c r="M540" s="211"/>
      <c r="N540" s="212"/>
      <c r="O540" s="212"/>
      <c r="P540" s="212"/>
      <c r="Q540" s="212"/>
      <c r="R540" s="212"/>
      <c r="S540" s="212"/>
      <c r="T540" s="213"/>
      <c r="AT540" s="214" t="s">
        <v>158</v>
      </c>
      <c r="AU540" s="214" t="s">
        <v>83</v>
      </c>
      <c r="AV540" s="14" t="s">
        <v>83</v>
      </c>
      <c r="AW540" s="14" t="s">
        <v>35</v>
      </c>
      <c r="AX540" s="14" t="s">
        <v>73</v>
      </c>
      <c r="AY540" s="214" t="s">
        <v>145</v>
      </c>
    </row>
    <row r="541" spans="1:65" s="13" customFormat="1" ht="22.5">
      <c r="B541" s="194"/>
      <c r="C541" s="195"/>
      <c r="D541" s="187" t="s">
        <v>158</v>
      </c>
      <c r="E541" s="196" t="s">
        <v>19</v>
      </c>
      <c r="F541" s="197" t="s">
        <v>672</v>
      </c>
      <c r="G541" s="195"/>
      <c r="H541" s="196" t="s">
        <v>19</v>
      </c>
      <c r="I541" s="198"/>
      <c r="J541" s="195"/>
      <c r="K541" s="195"/>
      <c r="L541" s="199"/>
      <c r="M541" s="200"/>
      <c r="N541" s="201"/>
      <c r="O541" s="201"/>
      <c r="P541" s="201"/>
      <c r="Q541" s="201"/>
      <c r="R541" s="201"/>
      <c r="S541" s="201"/>
      <c r="T541" s="202"/>
      <c r="AT541" s="203" t="s">
        <v>158</v>
      </c>
      <c r="AU541" s="203" t="s">
        <v>83</v>
      </c>
      <c r="AV541" s="13" t="s">
        <v>81</v>
      </c>
      <c r="AW541" s="13" t="s">
        <v>35</v>
      </c>
      <c r="AX541" s="13" t="s">
        <v>73</v>
      </c>
      <c r="AY541" s="203" t="s">
        <v>145</v>
      </c>
    </row>
    <row r="542" spans="1:65" s="14" customFormat="1">
      <c r="B542" s="204"/>
      <c r="C542" s="205"/>
      <c r="D542" s="187" t="s">
        <v>158</v>
      </c>
      <c r="E542" s="206" t="s">
        <v>19</v>
      </c>
      <c r="F542" s="207" t="s">
        <v>673</v>
      </c>
      <c r="G542" s="205"/>
      <c r="H542" s="208">
        <v>16.434000000000001</v>
      </c>
      <c r="I542" s="209"/>
      <c r="J542" s="205"/>
      <c r="K542" s="205"/>
      <c r="L542" s="210"/>
      <c r="M542" s="211"/>
      <c r="N542" s="212"/>
      <c r="O542" s="212"/>
      <c r="P542" s="212"/>
      <c r="Q542" s="212"/>
      <c r="R542" s="212"/>
      <c r="S542" s="212"/>
      <c r="T542" s="213"/>
      <c r="AT542" s="214" t="s">
        <v>158</v>
      </c>
      <c r="AU542" s="214" t="s">
        <v>83</v>
      </c>
      <c r="AV542" s="14" t="s">
        <v>83</v>
      </c>
      <c r="AW542" s="14" t="s">
        <v>35</v>
      </c>
      <c r="AX542" s="14" t="s">
        <v>73</v>
      </c>
      <c r="AY542" s="214" t="s">
        <v>145</v>
      </c>
    </row>
    <row r="543" spans="1:65" s="15" customFormat="1">
      <c r="B543" s="215"/>
      <c r="C543" s="216"/>
      <c r="D543" s="187" t="s">
        <v>158</v>
      </c>
      <c r="E543" s="217" t="s">
        <v>19</v>
      </c>
      <c r="F543" s="218" t="s">
        <v>170</v>
      </c>
      <c r="G543" s="216"/>
      <c r="H543" s="219">
        <v>77.042000000000002</v>
      </c>
      <c r="I543" s="220"/>
      <c r="J543" s="216"/>
      <c r="K543" s="216"/>
      <c r="L543" s="221"/>
      <c r="M543" s="222"/>
      <c r="N543" s="223"/>
      <c r="O543" s="223"/>
      <c r="P543" s="223"/>
      <c r="Q543" s="223"/>
      <c r="R543" s="223"/>
      <c r="S543" s="223"/>
      <c r="T543" s="224"/>
      <c r="AT543" s="225" t="s">
        <v>158</v>
      </c>
      <c r="AU543" s="225" t="s">
        <v>83</v>
      </c>
      <c r="AV543" s="15" t="s">
        <v>152</v>
      </c>
      <c r="AW543" s="15" t="s">
        <v>35</v>
      </c>
      <c r="AX543" s="15" t="s">
        <v>81</v>
      </c>
      <c r="AY543" s="225" t="s">
        <v>145</v>
      </c>
    </row>
    <row r="544" spans="1:65" s="2" customFormat="1" ht="24.2" customHeight="1">
      <c r="A544" s="35"/>
      <c r="B544" s="36"/>
      <c r="C544" s="174" t="s">
        <v>709</v>
      </c>
      <c r="D544" s="174" t="s">
        <v>147</v>
      </c>
      <c r="E544" s="175" t="s">
        <v>710</v>
      </c>
      <c r="F544" s="176" t="s">
        <v>711</v>
      </c>
      <c r="G544" s="177" t="s">
        <v>225</v>
      </c>
      <c r="H544" s="178">
        <v>2.0339999999999998</v>
      </c>
      <c r="I544" s="179"/>
      <c r="J544" s="180">
        <f>ROUND(I544*H544,2)</f>
        <v>0</v>
      </c>
      <c r="K544" s="176" t="s">
        <v>151</v>
      </c>
      <c r="L544" s="40"/>
      <c r="M544" s="181" t="s">
        <v>19</v>
      </c>
      <c r="N544" s="182" t="s">
        <v>44</v>
      </c>
      <c r="O544" s="65"/>
      <c r="P544" s="183">
        <f>O544*H544</f>
        <v>0</v>
      </c>
      <c r="Q544" s="183">
        <v>0</v>
      </c>
      <c r="R544" s="183">
        <f>Q544*H544</f>
        <v>0</v>
      </c>
      <c r="S544" s="183">
        <v>0</v>
      </c>
      <c r="T544" s="184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185" t="s">
        <v>152</v>
      </c>
      <c r="AT544" s="185" t="s">
        <v>147</v>
      </c>
      <c r="AU544" s="185" t="s">
        <v>83</v>
      </c>
      <c r="AY544" s="18" t="s">
        <v>145</v>
      </c>
      <c r="BE544" s="186">
        <f>IF(N544="základní",J544,0)</f>
        <v>0</v>
      </c>
      <c r="BF544" s="186">
        <f>IF(N544="snížená",J544,0)</f>
        <v>0</v>
      </c>
      <c r="BG544" s="186">
        <f>IF(N544="zákl. přenesená",J544,0)</f>
        <v>0</v>
      </c>
      <c r="BH544" s="186">
        <f>IF(N544="sníž. přenesená",J544,0)</f>
        <v>0</v>
      </c>
      <c r="BI544" s="186">
        <f>IF(N544="nulová",J544,0)</f>
        <v>0</v>
      </c>
      <c r="BJ544" s="18" t="s">
        <v>81</v>
      </c>
      <c r="BK544" s="186">
        <f>ROUND(I544*H544,2)</f>
        <v>0</v>
      </c>
      <c r="BL544" s="18" t="s">
        <v>152</v>
      </c>
      <c r="BM544" s="185" t="s">
        <v>712</v>
      </c>
    </row>
    <row r="545" spans="1:65" s="2" customFormat="1" ht="19.5">
      <c r="A545" s="35"/>
      <c r="B545" s="36"/>
      <c r="C545" s="37"/>
      <c r="D545" s="187" t="s">
        <v>154</v>
      </c>
      <c r="E545" s="37"/>
      <c r="F545" s="188" t="s">
        <v>713</v>
      </c>
      <c r="G545" s="37"/>
      <c r="H545" s="37"/>
      <c r="I545" s="189"/>
      <c r="J545" s="37"/>
      <c r="K545" s="37"/>
      <c r="L545" s="40"/>
      <c r="M545" s="190"/>
      <c r="N545" s="191"/>
      <c r="O545" s="65"/>
      <c r="P545" s="65"/>
      <c r="Q545" s="65"/>
      <c r="R545" s="65"/>
      <c r="S545" s="65"/>
      <c r="T545" s="66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8" t="s">
        <v>154</v>
      </c>
      <c r="AU545" s="18" t="s">
        <v>83</v>
      </c>
    </row>
    <row r="546" spans="1:65" s="2" customFormat="1">
      <c r="A546" s="35"/>
      <c r="B546" s="36"/>
      <c r="C546" s="37"/>
      <c r="D546" s="192" t="s">
        <v>156</v>
      </c>
      <c r="E546" s="37"/>
      <c r="F546" s="193" t="s">
        <v>714</v>
      </c>
      <c r="G546" s="37"/>
      <c r="H546" s="37"/>
      <c r="I546" s="189"/>
      <c r="J546" s="37"/>
      <c r="K546" s="37"/>
      <c r="L546" s="40"/>
      <c r="M546" s="190"/>
      <c r="N546" s="191"/>
      <c r="O546" s="65"/>
      <c r="P546" s="65"/>
      <c r="Q546" s="65"/>
      <c r="R546" s="65"/>
      <c r="S546" s="65"/>
      <c r="T546" s="66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T546" s="18" t="s">
        <v>156</v>
      </c>
      <c r="AU546" s="18" t="s">
        <v>83</v>
      </c>
    </row>
    <row r="547" spans="1:65" s="13" customFormat="1">
      <c r="B547" s="194"/>
      <c r="C547" s="195"/>
      <c r="D547" s="187" t="s">
        <v>158</v>
      </c>
      <c r="E547" s="196" t="s">
        <v>19</v>
      </c>
      <c r="F547" s="197" t="s">
        <v>692</v>
      </c>
      <c r="G547" s="195"/>
      <c r="H547" s="196" t="s">
        <v>19</v>
      </c>
      <c r="I547" s="198"/>
      <c r="J547" s="195"/>
      <c r="K547" s="195"/>
      <c r="L547" s="199"/>
      <c r="M547" s="200"/>
      <c r="N547" s="201"/>
      <c r="O547" s="201"/>
      <c r="P547" s="201"/>
      <c r="Q547" s="201"/>
      <c r="R547" s="201"/>
      <c r="S547" s="201"/>
      <c r="T547" s="202"/>
      <c r="AT547" s="203" t="s">
        <v>158</v>
      </c>
      <c r="AU547" s="203" t="s">
        <v>83</v>
      </c>
      <c r="AV547" s="13" t="s">
        <v>81</v>
      </c>
      <c r="AW547" s="13" t="s">
        <v>35</v>
      </c>
      <c r="AX547" s="13" t="s">
        <v>73</v>
      </c>
      <c r="AY547" s="203" t="s">
        <v>145</v>
      </c>
    </row>
    <row r="548" spans="1:65" s="14" customFormat="1">
      <c r="B548" s="204"/>
      <c r="C548" s="205"/>
      <c r="D548" s="187" t="s">
        <v>158</v>
      </c>
      <c r="E548" s="206" t="s">
        <v>19</v>
      </c>
      <c r="F548" s="207" t="s">
        <v>664</v>
      </c>
      <c r="G548" s="205"/>
      <c r="H548" s="208">
        <v>0.5</v>
      </c>
      <c r="I548" s="209"/>
      <c r="J548" s="205"/>
      <c r="K548" s="205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158</v>
      </c>
      <c r="AU548" s="214" t="s">
        <v>83</v>
      </c>
      <c r="AV548" s="14" t="s">
        <v>83</v>
      </c>
      <c r="AW548" s="14" t="s">
        <v>35</v>
      </c>
      <c r="AX548" s="14" t="s">
        <v>73</v>
      </c>
      <c r="AY548" s="214" t="s">
        <v>145</v>
      </c>
    </row>
    <row r="549" spans="1:65" s="13" customFormat="1">
      <c r="B549" s="194"/>
      <c r="C549" s="195"/>
      <c r="D549" s="187" t="s">
        <v>158</v>
      </c>
      <c r="E549" s="196" t="s">
        <v>19</v>
      </c>
      <c r="F549" s="197" t="s">
        <v>715</v>
      </c>
      <c r="G549" s="195"/>
      <c r="H549" s="196" t="s">
        <v>19</v>
      </c>
      <c r="I549" s="198"/>
      <c r="J549" s="195"/>
      <c r="K549" s="195"/>
      <c r="L549" s="199"/>
      <c r="M549" s="200"/>
      <c r="N549" s="201"/>
      <c r="O549" s="201"/>
      <c r="P549" s="201"/>
      <c r="Q549" s="201"/>
      <c r="R549" s="201"/>
      <c r="S549" s="201"/>
      <c r="T549" s="202"/>
      <c r="AT549" s="203" t="s">
        <v>158</v>
      </c>
      <c r="AU549" s="203" t="s">
        <v>83</v>
      </c>
      <c r="AV549" s="13" t="s">
        <v>81</v>
      </c>
      <c r="AW549" s="13" t="s">
        <v>35</v>
      </c>
      <c r="AX549" s="13" t="s">
        <v>73</v>
      </c>
      <c r="AY549" s="203" t="s">
        <v>145</v>
      </c>
    </row>
    <row r="550" spans="1:65" s="14" customFormat="1">
      <c r="B550" s="204"/>
      <c r="C550" s="205"/>
      <c r="D550" s="187" t="s">
        <v>158</v>
      </c>
      <c r="E550" s="206" t="s">
        <v>19</v>
      </c>
      <c r="F550" s="207" t="s">
        <v>694</v>
      </c>
      <c r="G550" s="205"/>
      <c r="H550" s="208">
        <v>1.534</v>
      </c>
      <c r="I550" s="209"/>
      <c r="J550" s="205"/>
      <c r="K550" s="205"/>
      <c r="L550" s="210"/>
      <c r="M550" s="211"/>
      <c r="N550" s="212"/>
      <c r="O550" s="212"/>
      <c r="P550" s="212"/>
      <c r="Q550" s="212"/>
      <c r="R550" s="212"/>
      <c r="S550" s="212"/>
      <c r="T550" s="213"/>
      <c r="AT550" s="214" t="s">
        <v>158</v>
      </c>
      <c r="AU550" s="214" t="s">
        <v>83</v>
      </c>
      <c r="AV550" s="14" t="s">
        <v>83</v>
      </c>
      <c r="AW550" s="14" t="s">
        <v>35</v>
      </c>
      <c r="AX550" s="14" t="s">
        <v>73</v>
      </c>
      <c r="AY550" s="214" t="s">
        <v>145</v>
      </c>
    </row>
    <row r="551" spans="1:65" s="15" customFormat="1">
      <c r="B551" s="215"/>
      <c r="C551" s="216"/>
      <c r="D551" s="187" t="s">
        <v>158</v>
      </c>
      <c r="E551" s="217" t="s">
        <v>19</v>
      </c>
      <c r="F551" s="218" t="s">
        <v>170</v>
      </c>
      <c r="G551" s="216"/>
      <c r="H551" s="219">
        <v>2.0339999999999998</v>
      </c>
      <c r="I551" s="220"/>
      <c r="J551" s="216"/>
      <c r="K551" s="216"/>
      <c r="L551" s="221"/>
      <c r="M551" s="222"/>
      <c r="N551" s="223"/>
      <c r="O551" s="223"/>
      <c r="P551" s="223"/>
      <c r="Q551" s="223"/>
      <c r="R551" s="223"/>
      <c r="S551" s="223"/>
      <c r="T551" s="224"/>
      <c r="AT551" s="225" t="s">
        <v>158</v>
      </c>
      <c r="AU551" s="225" t="s">
        <v>83</v>
      </c>
      <c r="AV551" s="15" t="s">
        <v>152</v>
      </c>
      <c r="AW551" s="15" t="s">
        <v>35</v>
      </c>
      <c r="AX551" s="15" t="s">
        <v>81</v>
      </c>
      <c r="AY551" s="225" t="s">
        <v>145</v>
      </c>
    </row>
    <row r="552" spans="1:65" s="12" customFormat="1" ht="22.9" customHeight="1">
      <c r="B552" s="158"/>
      <c r="C552" s="159"/>
      <c r="D552" s="160" t="s">
        <v>72</v>
      </c>
      <c r="E552" s="172" t="s">
        <v>716</v>
      </c>
      <c r="F552" s="172" t="s">
        <v>717</v>
      </c>
      <c r="G552" s="159"/>
      <c r="H552" s="159"/>
      <c r="I552" s="162"/>
      <c r="J552" s="173">
        <f>BK552</f>
        <v>0</v>
      </c>
      <c r="K552" s="159"/>
      <c r="L552" s="164"/>
      <c r="M552" s="165"/>
      <c r="N552" s="166"/>
      <c r="O552" s="166"/>
      <c r="P552" s="167">
        <f>SUM(P553:P558)</f>
        <v>0</v>
      </c>
      <c r="Q552" s="166"/>
      <c r="R552" s="167">
        <f>SUM(R553:R558)</f>
        <v>0</v>
      </c>
      <c r="S552" s="166"/>
      <c r="T552" s="168">
        <f>SUM(T553:T558)</f>
        <v>0</v>
      </c>
      <c r="AR552" s="169" t="s">
        <v>81</v>
      </c>
      <c r="AT552" s="170" t="s">
        <v>72</v>
      </c>
      <c r="AU552" s="170" t="s">
        <v>81</v>
      </c>
      <c r="AY552" s="169" t="s">
        <v>145</v>
      </c>
      <c r="BK552" s="171">
        <f>SUM(BK553:BK558)</f>
        <v>0</v>
      </c>
    </row>
    <row r="553" spans="1:65" s="2" customFormat="1" ht="24.2" customHeight="1">
      <c r="A553" s="35"/>
      <c r="B553" s="36"/>
      <c r="C553" s="174" t="s">
        <v>718</v>
      </c>
      <c r="D553" s="174" t="s">
        <v>147</v>
      </c>
      <c r="E553" s="175" t="s">
        <v>719</v>
      </c>
      <c r="F553" s="176" t="s">
        <v>720</v>
      </c>
      <c r="G553" s="177" t="s">
        <v>225</v>
      </c>
      <c r="H553" s="178">
        <v>199.387</v>
      </c>
      <c r="I553" s="179"/>
      <c r="J553" s="180">
        <f>ROUND(I553*H553,2)</f>
        <v>0</v>
      </c>
      <c r="K553" s="176" t="s">
        <v>151</v>
      </c>
      <c r="L553" s="40"/>
      <c r="M553" s="181" t="s">
        <v>19</v>
      </c>
      <c r="N553" s="182" t="s">
        <v>44</v>
      </c>
      <c r="O553" s="65"/>
      <c r="P553" s="183">
        <f>O553*H553</f>
        <v>0</v>
      </c>
      <c r="Q553" s="183">
        <v>0</v>
      </c>
      <c r="R553" s="183">
        <f>Q553*H553</f>
        <v>0</v>
      </c>
      <c r="S553" s="183">
        <v>0</v>
      </c>
      <c r="T553" s="184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85" t="s">
        <v>152</v>
      </c>
      <c r="AT553" s="185" t="s">
        <v>147</v>
      </c>
      <c r="AU553" s="185" t="s">
        <v>83</v>
      </c>
      <c r="AY553" s="18" t="s">
        <v>145</v>
      </c>
      <c r="BE553" s="186">
        <f>IF(N553="základní",J553,0)</f>
        <v>0</v>
      </c>
      <c r="BF553" s="186">
        <f>IF(N553="snížená",J553,0)</f>
        <v>0</v>
      </c>
      <c r="BG553" s="186">
        <f>IF(N553="zákl. přenesená",J553,0)</f>
        <v>0</v>
      </c>
      <c r="BH553" s="186">
        <f>IF(N553="sníž. přenesená",J553,0)</f>
        <v>0</v>
      </c>
      <c r="BI553" s="186">
        <f>IF(N553="nulová",J553,0)</f>
        <v>0</v>
      </c>
      <c r="BJ553" s="18" t="s">
        <v>81</v>
      </c>
      <c r="BK553" s="186">
        <f>ROUND(I553*H553,2)</f>
        <v>0</v>
      </c>
      <c r="BL553" s="18" t="s">
        <v>152</v>
      </c>
      <c r="BM553" s="185" t="s">
        <v>721</v>
      </c>
    </row>
    <row r="554" spans="1:65" s="2" customFormat="1" ht="29.25">
      <c r="A554" s="35"/>
      <c r="B554" s="36"/>
      <c r="C554" s="37"/>
      <c r="D554" s="187" t="s">
        <v>154</v>
      </c>
      <c r="E554" s="37"/>
      <c r="F554" s="188" t="s">
        <v>722</v>
      </c>
      <c r="G554" s="37"/>
      <c r="H554" s="37"/>
      <c r="I554" s="189"/>
      <c r="J554" s="37"/>
      <c r="K554" s="37"/>
      <c r="L554" s="40"/>
      <c r="M554" s="190"/>
      <c r="N554" s="191"/>
      <c r="O554" s="65"/>
      <c r="P554" s="65"/>
      <c r="Q554" s="65"/>
      <c r="R554" s="65"/>
      <c r="S554" s="65"/>
      <c r="T554" s="66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154</v>
      </c>
      <c r="AU554" s="18" t="s">
        <v>83</v>
      </c>
    </row>
    <row r="555" spans="1:65" s="2" customFormat="1">
      <c r="A555" s="35"/>
      <c r="B555" s="36"/>
      <c r="C555" s="37"/>
      <c r="D555" s="192" t="s">
        <v>156</v>
      </c>
      <c r="E555" s="37"/>
      <c r="F555" s="193" t="s">
        <v>723</v>
      </c>
      <c r="G555" s="37"/>
      <c r="H555" s="37"/>
      <c r="I555" s="189"/>
      <c r="J555" s="37"/>
      <c r="K555" s="37"/>
      <c r="L555" s="40"/>
      <c r="M555" s="190"/>
      <c r="N555" s="191"/>
      <c r="O555" s="65"/>
      <c r="P555" s="65"/>
      <c r="Q555" s="65"/>
      <c r="R555" s="65"/>
      <c r="S555" s="65"/>
      <c r="T555" s="66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156</v>
      </c>
      <c r="AU555" s="18" t="s">
        <v>83</v>
      </c>
    </row>
    <row r="556" spans="1:65" s="2" customFormat="1" ht="33" customHeight="1">
      <c r="A556" s="35"/>
      <c r="B556" s="36"/>
      <c r="C556" s="174" t="s">
        <v>724</v>
      </c>
      <c r="D556" s="174" t="s">
        <v>147</v>
      </c>
      <c r="E556" s="175" t="s">
        <v>725</v>
      </c>
      <c r="F556" s="176" t="s">
        <v>726</v>
      </c>
      <c r="G556" s="177" t="s">
        <v>225</v>
      </c>
      <c r="H556" s="178">
        <v>199.387</v>
      </c>
      <c r="I556" s="179"/>
      <c r="J556" s="180">
        <f>ROUND(I556*H556,2)</f>
        <v>0</v>
      </c>
      <c r="K556" s="176" t="s">
        <v>151</v>
      </c>
      <c r="L556" s="40"/>
      <c r="M556" s="181" t="s">
        <v>19</v>
      </c>
      <c r="N556" s="182" t="s">
        <v>44</v>
      </c>
      <c r="O556" s="65"/>
      <c r="P556" s="183">
        <f>O556*H556</f>
        <v>0</v>
      </c>
      <c r="Q556" s="183">
        <v>0</v>
      </c>
      <c r="R556" s="183">
        <f>Q556*H556</f>
        <v>0</v>
      </c>
      <c r="S556" s="183">
        <v>0</v>
      </c>
      <c r="T556" s="184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185" t="s">
        <v>152</v>
      </c>
      <c r="AT556" s="185" t="s">
        <v>147</v>
      </c>
      <c r="AU556" s="185" t="s">
        <v>83</v>
      </c>
      <c r="AY556" s="18" t="s">
        <v>145</v>
      </c>
      <c r="BE556" s="186">
        <f>IF(N556="základní",J556,0)</f>
        <v>0</v>
      </c>
      <c r="BF556" s="186">
        <f>IF(N556="snížená",J556,0)</f>
        <v>0</v>
      </c>
      <c r="BG556" s="186">
        <f>IF(N556="zákl. přenesená",J556,0)</f>
        <v>0</v>
      </c>
      <c r="BH556" s="186">
        <f>IF(N556="sníž. přenesená",J556,0)</f>
        <v>0</v>
      </c>
      <c r="BI556" s="186">
        <f>IF(N556="nulová",J556,0)</f>
        <v>0</v>
      </c>
      <c r="BJ556" s="18" t="s">
        <v>81</v>
      </c>
      <c r="BK556" s="186">
        <f>ROUND(I556*H556,2)</f>
        <v>0</v>
      </c>
      <c r="BL556" s="18" t="s">
        <v>152</v>
      </c>
      <c r="BM556" s="185" t="s">
        <v>727</v>
      </c>
    </row>
    <row r="557" spans="1:65" s="2" customFormat="1" ht="29.25">
      <c r="A557" s="35"/>
      <c r="B557" s="36"/>
      <c r="C557" s="37"/>
      <c r="D557" s="187" t="s">
        <v>154</v>
      </c>
      <c r="E557" s="37"/>
      <c r="F557" s="188" t="s">
        <v>728</v>
      </c>
      <c r="G557" s="37"/>
      <c r="H557" s="37"/>
      <c r="I557" s="189"/>
      <c r="J557" s="37"/>
      <c r="K557" s="37"/>
      <c r="L557" s="40"/>
      <c r="M557" s="190"/>
      <c r="N557" s="191"/>
      <c r="O557" s="65"/>
      <c r="P557" s="65"/>
      <c r="Q557" s="65"/>
      <c r="R557" s="65"/>
      <c r="S557" s="65"/>
      <c r="T557" s="66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8" t="s">
        <v>154</v>
      </c>
      <c r="AU557" s="18" t="s">
        <v>83</v>
      </c>
    </row>
    <row r="558" spans="1:65" s="2" customFormat="1">
      <c r="A558" s="35"/>
      <c r="B558" s="36"/>
      <c r="C558" s="37"/>
      <c r="D558" s="192" t="s">
        <v>156</v>
      </c>
      <c r="E558" s="37"/>
      <c r="F558" s="193" t="s">
        <v>729</v>
      </c>
      <c r="G558" s="37"/>
      <c r="H558" s="37"/>
      <c r="I558" s="189"/>
      <c r="J558" s="37"/>
      <c r="K558" s="37"/>
      <c r="L558" s="40"/>
      <c r="M558" s="190"/>
      <c r="N558" s="191"/>
      <c r="O558" s="65"/>
      <c r="P558" s="65"/>
      <c r="Q558" s="65"/>
      <c r="R558" s="65"/>
      <c r="S558" s="65"/>
      <c r="T558" s="66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T558" s="18" t="s">
        <v>156</v>
      </c>
      <c r="AU558" s="18" t="s">
        <v>83</v>
      </c>
    </row>
    <row r="559" spans="1:65" s="12" customFormat="1" ht="25.9" customHeight="1">
      <c r="B559" s="158"/>
      <c r="C559" s="159"/>
      <c r="D559" s="160" t="s">
        <v>72</v>
      </c>
      <c r="E559" s="161" t="s">
        <v>730</v>
      </c>
      <c r="F559" s="161" t="s">
        <v>731</v>
      </c>
      <c r="G559" s="159"/>
      <c r="H559" s="159"/>
      <c r="I559" s="162"/>
      <c r="J559" s="163">
        <f>BK559</f>
        <v>0</v>
      </c>
      <c r="K559" s="159"/>
      <c r="L559" s="164"/>
      <c r="M559" s="165"/>
      <c r="N559" s="166"/>
      <c r="O559" s="166"/>
      <c r="P559" s="167">
        <f>P560</f>
        <v>0</v>
      </c>
      <c r="Q559" s="166"/>
      <c r="R559" s="167">
        <f>R560</f>
        <v>6.2E-2</v>
      </c>
      <c r="S559" s="166"/>
      <c r="T559" s="168">
        <f>T560</f>
        <v>0</v>
      </c>
      <c r="AR559" s="169" t="s">
        <v>83</v>
      </c>
      <c r="AT559" s="170" t="s">
        <v>72</v>
      </c>
      <c r="AU559" s="170" t="s">
        <v>73</v>
      </c>
      <c r="AY559" s="169" t="s">
        <v>145</v>
      </c>
      <c r="BK559" s="171">
        <f>BK560</f>
        <v>0</v>
      </c>
    </row>
    <row r="560" spans="1:65" s="12" customFormat="1" ht="22.9" customHeight="1">
      <c r="B560" s="158"/>
      <c r="C560" s="159"/>
      <c r="D560" s="160" t="s">
        <v>72</v>
      </c>
      <c r="E560" s="172" t="s">
        <v>732</v>
      </c>
      <c r="F560" s="172" t="s">
        <v>733</v>
      </c>
      <c r="G560" s="159"/>
      <c r="H560" s="159"/>
      <c r="I560" s="162"/>
      <c r="J560" s="173">
        <f>BK560</f>
        <v>0</v>
      </c>
      <c r="K560" s="159"/>
      <c r="L560" s="164"/>
      <c r="M560" s="165"/>
      <c r="N560" s="166"/>
      <c r="O560" s="166"/>
      <c r="P560" s="167">
        <f>SUM(P561:P582)</f>
        <v>0</v>
      </c>
      <c r="Q560" s="166"/>
      <c r="R560" s="167">
        <f>SUM(R561:R582)</f>
        <v>6.2E-2</v>
      </c>
      <c r="S560" s="166"/>
      <c r="T560" s="168">
        <f>SUM(T561:T582)</f>
        <v>0</v>
      </c>
      <c r="AR560" s="169" t="s">
        <v>83</v>
      </c>
      <c r="AT560" s="170" t="s">
        <v>72</v>
      </c>
      <c r="AU560" s="170" t="s">
        <v>81</v>
      </c>
      <c r="AY560" s="169" t="s">
        <v>145</v>
      </c>
      <c r="BK560" s="171">
        <f>SUM(BK561:BK582)</f>
        <v>0</v>
      </c>
    </row>
    <row r="561" spans="1:65" s="2" customFormat="1" ht="24.2" customHeight="1">
      <c r="A561" s="35"/>
      <c r="B561" s="36"/>
      <c r="C561" s="174" t="s">
        <v>734</v>
      </c>
      <c r="D561" s="174" t="s">
        <v>147</v>
      </c>
      <c r="E561" s="175" t="s">
        <v>735</v>
      </c>
      <c r="F561" s="176" t="s">
        <v>736</v>
      </c>
      <c r="G561" s="177" t="s">
        <v>150</v>
      </c>
      <c r="H561" s="178">
        <v>59.136000000000003</v>
      </c>
      <c r="I561" s="179"/>
      <c r="J561" s="180">
        <f>ROUND(I561*H561,2)</f>
        <v>0</v>
      </c>
      <c r="K561" s="176" t="s">
        <v>151</v>
      </c>
      <c r="L561" s="40"/>
      <c r="M561" s="181" t="s">
        <v>19</v>
      </c>
      <c r="N561" s="182" t="s">
        <v>44</v>
      </c>
      <c r="O561" s="65"/>
      <c r="P561" s="183">
        <f>O561*H561</f>
        <v>0</v>
      </c>
      <c r="Q561" s="183">
        <v>0</v>
      </c>
      <c r="R561" s="183">
        <f>Q561*H561</f>
        <v>0</v>
      </c>
      <c r="S561" s="183">
        <v>0</v>
      </c>
      <c r="T561" s="184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85" t="s">
        <v>266</v>
      </c>
      <c r="AT561" s="185" t="s">
        <v>147</v>
      </c>
      <c r="AU561" s="185" t="s">
        <v>83</v>
      </c>
      <c r="AY561" s="18" t="s">
        <v>145</v>
      </c>
      <c r="BE561" s="186">
        <f>IF(N561="základní",J561,0)</f>
        <v>0</v>
      </c>
      <c r="BF561" s="186">
        <f>IF(N561="snížená",J561,0)</f>
        <v>0</v>
      </c>
      <c r="BG561" s="186">
        <f>IF(N561="zákl. přenesená",J561,0)</f>
        <v>0</v>
      </c>
      <c r="BH561" s="186">
        <f>IF(N561="sníž. přenesená",J561,0)</f>
        <v>0</v>
      </c>
      <c r="BI561" s="186">
        <f>IF(N561="nulová",J561,0)</f>
        <v>0</v>
      </c>
      <c r="BJ561" s="18" t="s">
        <v>81</v>
      </c>
      <c r="BK561" s="186">
        <f>ROUND(I561*H561,2)</f>
        <v>0</v>
      </c>
      <c r="BL561" s="18" t="s">
        <v>266</v>
      </c>
      <c r="BM561" s="185" t="s">
        <v>737</v>
      </c>
    </row>
    <row r="562" spans="1:65" s="2" customFormat="1" ht="19.5">
      <c r="A562" s="35"/>
      <c r="B562" s="36"/>
      <c r="C562" s="37"/>
      <c r="D562" s="187" t="s">
        <v>154</v>
      </c>
      <c r="E562" s="37"/>
      <c r="F562" s="188" t="s">
        <v>738</v>
      </c>
      <c r="G562" s="37"/>
      <c r="H562" s="37"/>
      <c r="I562" s="189"/>
      <c r="J562" s="37"/>
      <c r="K562" s="37"/>
      <c r="L562" s="40"/>
      <c r="M562" s="190"/>
      <c r="N562" s="191"/>
      <c r="O562" s="65"/>
      <c r="P562" s="65"/>
      <c r="Q562" s="65"/>
      <c r="R562" s="65"/>
      <c r="S562" s="65"/>
      <c r="T562" s="66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154</v>
      </c>
      <c r="AU562" s="18" t="s">
        <v>83</v>
      </c>
    </row>
    <row r="563" spans="1:65" s="2" customFormat="1">
      <c r="A563" s="35"/>
      <c r="B563" s="36"/>
      <c r="C563" s="37"/>
      <c r="D563" s="192" t="s">
        <v>156</v>
      </c>
      <c r="E563" s="37"/>
      <c r="F563" s="193" t="s">
        <v>739</v>
      </c>
      <c r="G563" s="37"/>
      <c r="H563" s="37"/>
      <c r="I563" s="189"/>
      <c r="J563" s="37"/>
      <c r="K563" s="37"/>
      <c r="L563" s="40"/>
      <c r="M563" s="190"/>
      <c r="N563" s="191"/>
      <c r="O563" s="65"/>
      <c r="P563" s="65"/>
      <c r="Q563" s="65"/>
      <c r="R563" s="65"/>
      <c r="S563" s="65"/>
      <c r="T563" s="66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156</v>
      </c>
      <c r="AU563" s="18" t="s">
        <v>83</v>
      </c>
    </row>
    <row r="564" spans="1:65" s="13" customFormat="1" ht="22.5">
      <c r="B564" s="194"/>
      <c r="C564" s="195"/>
      <c r="D564" s="187" t="s">
        <v>158</v>
      </c>
      <c r="E564" s="196" t="s">
        <v>19</v>
      </c>
      <c r="F564" s="197" t="s">
        <v>740</v>
      </c>
      <c r="G564" s="195"/>
      <c r="H564" s="196" t="s">
        <v>19</v>
      </c>
      <c r="I564" s="198"/>
      <c r="J564" s="195"/>
      <c r="K564" s="195"/>
      <c r="L564" s="199"/>
      <c r="M564" s="200"/>
      <c r="N564" s="201"/>
      <c r="O564" s="201"/>
      <c r="P564" s="201"/>
      <c r="Q564" s="201"/>
      <c r="R564" s="201"/>
      <c r="S564" s="201"/>
      <c r="T564" s="202"/>
      <c r="AT564" s="203" t="s">
        <v>158</v>
      </c>
      <c r="AU564" s="203" t="s">
        <v>83</v>
      </c>
      <c r="AV564" s="13" t="s">
        <v>81</v>
      </c>
      <c r="AW564" s="13" t="s">
        <v>35</v>
      </c>
      <c r="AX564" s="13" t="s">
        <v>73</v>
      </c>
      <c r="AY564" s="203" t="s">
        <v>145</v>
      </c>
    </row>
    <row r="565" spans="1:65" s="14" customFormat="1" ht="22.5">
      <c r="B565" s="204"/>
      <c r="C565" s="205"/>
      <c r="D565" s="187" t="s">
        <v>158</v>
      </c>
      <c r="E565" s="206" t="s">
        <v>19</v>
      </c>
      <c r="F565" s="207" t="s">
        <v>741</v>
      </c>
      <c r="G565" s="205"/>
      <c r="H565" s="208">
        <v>59.136000000000003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158</v>
      </c>
      <c r="AU565" s="214" t="s">
        <v>83</v>
      </c>
      <c r="AV565" s="14" t="s">
        <v>83</v>
      </c>
      <c r="AW565" s="14" t="s">
        <v>35</v>
      </c>
      <c r="AX565" s="14" t="s">
        <v>73</v>
      </c>
      <c r="AY565" s="214" t="s">
        <v>145</v>
      </c>
    </row>
    <row r="566" spans="1:65" s="15" customFormat="1">
      <c r="B566" s="215"/>
      <c r="C566" s="216"/>
      <c r="D566" s="187" t="s">
        <v>158</v>
      </c>
      <c r="E566" s="217" t="s">
        <v>19</v>
      </c>
      <c r="F566" s="218" t="s">
        <v>170</v>
      </c>
      <c r="G566" s="216"/>
      <c r="H566" s="219">
        <v>59.136000000000003</v>
      </c>
      <c r="I566" s="220"/>
      <c r="J566" s="216"/>
      <c r="K566" s="216"/>
      <c r="L566" s="221"/>
      <c r="M566" s="222"/>
      <c r="N566" s="223"/>
      <c r="O566" s="223"/>
      <c r="P566" s="223"/>
      <c r="Q566" s="223"/>
      <c r="R566" s="223"/>
      <c r="S566" s="223"/>
      <c r="T566" s="224"/>
      <c r="AT566" s="225" t="s">
        <v>158</v>
      </c>
      <c r="AU566" s="225" t="s">
        <v>83</v>
      </c>
      <c r="AV566" s="15" t="s">
        <v>152</v>
      </c>
      <c r="AW566" s="15" t="s">
        <v>35</v>
      </c>
      <c r="AX566" s="15" t="s">
        <v>81</v>
      </c>
      <c r="AY566" s="225" t="s">
        <v>145</v>
      </c>
    </row>
    <row r="567" spans="1:65" s="2" customFormat="1" ht="24.2" customHeight="1">
      <c r="A567" s="35"/>
      <c r="B567" s="36"/>
      <c r="C567" s="174" t="s">
        <v>742</v>
      </c>
      <c r="D567" s="174" t="s">
        <v>147</v>
      </c>
      <c r="E567" s="175" t="s">
        <v>743</v>
      </c>
      <c r="F567" s="176" t="s">
        <v>744</v>
      </c>
      <c r="G567" s="177" t="s">
        <v>150</v>
      </c>
      <c r="H567" s="178">
        <v>118.27200000000001</v>
      </c>
      <c r="I567" s="179"/>
      <c r="J567" s="180">
        <f>ROUND(I567*H567,2)</f>
        <v>0</v>
      </c>
      <c r="K567" s="176" t="s">
        <v>151</v>
      </c>
      <c r="L567" s="40"/>
      <c r="M567" s="181" t="s">
        <v>19</v>
      </c>
      <c r="N567" s="182" t="s">
        <v>44</v>
      </c>
      <c r="O567" s="65"/>
      <c r="P567" s="183">
        <f>O567*H567</f>
        <v>0</v>
      </c>
      <c r="Q567" s="183">
        <v>0</v>
      </c>
      <c r="R567" s="183">
        <f>Q567*H567</f>
        <v>0</v>
      </c>
      <c r="S567" s="183">
        <v>0</v>
      </c>
      <c r="T567" s="184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85" t="s">
        <v>266</v>
      </c>
      <c r="AT567" s="185" t="s">
        <v>147</v>
      </c>
      <c r="AU567" s="185" t="s">
        <v>83</v>
      </c>
      <c r="AY567" s="18" t="s">
        <v>145</v>
      </c>
      <c r="BE567" s="186">
        <f>IF(N567="základní",J567,0)</f>
        <v>0</v>
      </c>
      <c r="BF567" s="186">
        <f>IF(N567="snížená",J567,0)</f>
        <v>0</v>
      </c>
      <c r="BG567" s="186">
        <f>IF(N567="zákl. přenesená",J567,0)</f>
        <v>0</v>
      </c>
      <c r="BH567" s="186">
        <f>IF(N567="sníž. přenesená",J567,0)</f>
        <v>0</v>
      </c>
      <c r="BI567" s="186">
        <f>IF(N567="nulová",J567,0)</f>
        <v>0</v>
      </c>
      <c r="BJ567" s="18" t="s">
        <v>81</v>
      </c>
      <c r="BK567" s="186">
        <f>ROUND(I567*H567,2)</f>
        <v>0</v>
      </c>
      <c r="BL567" s="18" t="s">
        <v>266</v>
      </c>
      <c r="BM567" s="185" t="s">
        <v>745</v>
      </c>
    </row>
    <row r="568" spans="1:65" s="2" customFormat="1" ht="19.5">
      <c r="A568" s="35"/>
      <c r="B568" s="36"/>
      <c r="C568" s="37"/>
      <c r="D568" s="187" t="s">
        <v>154</v>
      </c>
      <c r="E568" s="37"/>
      <c r="F568" s="188" t="s">
        <v>746</v>
      </c>
      <c r="G568" s="37"/>
      <c r="H568" s="37"/>
      <c r="I568" s="189"/>
      <c r="J568" s="37"/>
      <c r="K568" s="37"/>
      <c r="L568" s="40"/>
      <c r="M568" s="190"/>
      <c r="N568" s="191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154</v>
      </c>
      <c r="AU568" s="18" t="s">
        <v>83</v>
      </c>
    </row>
    <row r="569" spans="1:65" s="2" customFormat="1">
      <c r="A569" s="35"/>
      <c r="B569" s="36"/>
      <c r="C569" s="37"/>
      <c r="D569" s="192" t="s">
        <v>156</v>
      </c>
      <c r="E569" s="37"/>
      <c r="F569" s="193" t="s">
        <v>747</v>
      </c>
      <c r="G569" s="37"/>
      <c r="H569" s="37"/>
      <c r="I569" s="189"/>
      <c r="J569" s="37"/>
      <c r="K569" s="37"/>
      <c r="L569" s="40"/>
      <c r="M569" s="190"/>
      <c r="N569" s="191"/>
      <c r="O569" s="65"/>
      <c r="P569" s="65"/>
      <c r="Q569" s="65"/>
      <c r="R569" s="65"/>
      <c r="S569" s="65"/>
      <c r="T569" s="66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18" t="s">
        <v>156</v>
      </c>
      <c r="AU569" s="18" t="s">
        <v>83</v>
      </c>
    </row>
    <row r="570" spans="1:65" s="13" customFormat="1">
      <c r="B570" s="194"/>
      <c r="C570" s="195"/>
      <c r="D570" s="187" t="s">
        <v>158</v>
      </c>
      <c r="E570" s="196" t="s">
        <v>19</v>
      </c>
      <c r="F570" s="197" t="s">
        <v>748</v>
      </c>
      <c r="G570" s="195"/>
      <c r="H570" s="196" t="s">
        <v>19</v>
      </c>
      <c r="I570" s="198"/>
      <c r="J570" s="195"/>
      <c r="K570" s="195"/>
      <c r="L570" s="199"/>
      <c r="M570" s="200"/>
      <c r="N570" s="201"/>
      <c r="O570" s="201"/>
      <c r="P570" s="201"/>
      <c r="Q570" s="201"/>
      <c r="R570" s="201"/>
      <c r="S570" s="201"/>
      <c r="T570" s="202"/>
      <c r="AT570" s="203" t="s">
        <v>158</v>
      </c>
      <c r="AU570" s="203" t="s">
        <v>83</v>
      </c>
      <c r="AV570" s="13" t="s">
        <v>81</v>
      </c>
      <c r="AW570" s="13" t="s">
        <v>35</v>
      </c>
      <c r="AX570" s="13" t="s">
        <v>73</v>
      </c>
      <c r="AY570" s="203" t="s">
        <v>145</v>
      </c>
    </row>
    <row r="571" spans="1:65" s="14" customFormat="1" ht="22.5">
      <c r="B571" s="204"/>
      <c r="C571" s="205"/>
      <c r="D571" s="187" t="s">
        <v>158</v>
      </c>
      <c r="E571" s="206" t="s">
        <v>19</v>
      </c>
      <c r="F571" s="207" t="s">
        <v>749</v>
      </c>
      <c r="G571" s="205"/>
      <c r="H571" s="208">
        <v>118.27200000000001</v>
      </c>
      <c r="I571" s="209"/>
      <c r="J571" s="205"/>
      <c r="K571" s="205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158</v>
      </c>
      <c r="AU571" s="214" t="s">
        <v>83</v>
      </c>
      <c r="AV571" s="14" t="s">
        <v>83</v>
      </c>
      <c r="AW571" s="14" t="s">
        <v>35</v>
      </c>
      <c r="AX571" s="14" t="s">
        <v>73</v>
      </c>
      <c r="AY571" s="214" t="s">
        <v>145</v>
      </c>
    </row>
    <row r="572" spans="1:65" s="15" customFormat="1">
      <c r="B572" s="215"/>
      <c r="C572" s="216"/>
      <c r="D572" s="187" t="s">
        <v>158</v>
      </c>
      <c r="E572" s="217" t="s">
        <v>19</v>
      </c>
      <c r="F572" s="218" t="s">
        <v>170</v>
      </c>
      <c r="G572" s="216"/>
      <c r="H572" s="219">
        <v>118.27200000000001</v>
      </c>
      <c r="I572" s="220"/>
      <c r="J572" s="216"/>
      <c r="K572" s="216"/>
      <c r="L572" s="221"/>
      <c r="M572" s="222"/>
      <c r="N572" s="223"/>
      <c r="O572" s="223"/>
      <c r="P572" s="223"/>
      <c r="Q572" s="223"/>
      <c r="R572" s="223"/>
      <c r="S572" s="223"/>
      <c r="T572" s="224"/>
      <c r="AT572" s="225" t="s">
        <v>158</v>
      </c>
      <c r="AU572" s="225" t="s">
        <v>83</v>
      </c>
      <c r="AV572" s="15" t="s">
        <v>152</v>
      </c>
      <c r="AW572" s="15" t="s">
        <v>35</v>
      </c>
      <c r="AX572" s="15" t="s">
        <v>81</v>
      </c>
      <c r="AY572" s="225" t="s">
        <v>145</v>
      </c>
    </row>
    <row r="573" spans="1:65" s="2" customFormat="1" ht="16.5" customHeight="1">
      <c r="A573" s="35"/>
      <c r="B573" s="36"/>
      <c r="C573" s="226" t="s">
        <v>750</v>
      </c>
      <c r="D573" s="226" t="s">
        <v>188</v>
      </c>
      <c r="E573" s="227" t="s">
        <v>751</v>
      </c>
      <c r="F573" s="228" t="s">
        <v>752</v>
      </c>
      <c r="G573" s="229" t="s">
        <v>225</v>
      </c>
      <c r="H573" s="230">
        <v>2.1000000000000001E-2</v>
      </c>
      <c r="I573" s="231"/>
      <c r="J573" s="232">
        <f>ROUND(I573*H573,2)</f>
        <v>0</v>
      </c>
      <c r="K573" s="228" t="s">
        <v>151</v>
      </c>
      <c r="L573" s="233"/>
      <c r="M573" s="234" t="s">
        <v>19</v>
      </c>
      <c r="N573" s="235" t="s">
        <v>44</v>
      </c>
      <c r="O573" s="65"/>
      <c r="P573" s="183">
        <f>O573*H573</f>
        <v>0</v>
      </c>
      <c r="Q573" s="183">
        <v>1</v>
      </c>
      <c r="R573" s="183">
        <f>Q573*H573</f>
        <v>2.1000000000000001E-2</v>
      </c>
      <c r="S573" s="183">
        <v>0</v>
      </c>
      <c r="T573" s="184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85" t="s">
        <v>385</v>
      </c>
      <c r="AT573" s="185" t="s">
        <v>188</v>
      </c>
      <c r="AU573" s="185" t="s">
        <v>83</v>
      </c>
      <c r="AY573" s="18" t="s">
        <v>145</v>
      </c>
      <c r="BE573" s="186">
        <f>IF(N573="základní",J573,0)</f>
        <v>0</v>
      </c>
      <c r="BF573" s="186">
        <f>IF(N573="snížená",J573,0)</f>
        <v>0</v>
      </c>
      <c r="BG573" s="186">
        <f>IF(N573="zákl. přenesená",J573,0)</f>
        <v>0</v>
      </c>
      <c r="BH573" s="186">
        <f>IF(N573="sníž. přenesená",J573,0)</f>
        <v>0</v>
      </c>
      <c r="BI573" s="186">
        <f>IF(N573="nulová",J573,0)</f>
        <v>0</v>
      </c>
      <c r="BJ573" s="18" t="s">
        <v>81</v>
      </c>
      <c r="BK573" s="186">
        <f>ROUND(I573*H573,2)</f>
        <v>0</v>
      </c>
      <c r="BL573" s="18" t="s">
        <v>266</v>
      </c>
      <c r="BM573" s="185" t="s">
        <v>753</v>
      </c>
    </row>
    <row r="574" spans="1:65" s="2" customFormat="1">
      <c r="A574" s="35"/>
      <c r="B574" s="36"/>
      <c r="C574" s="37"/>
      <c r="D574" s="187" t="s">
        <v>154</v>
      </c>
      <c r="E574" s="37"/>
      <c r="F574" s="188" t="s">
        <v>752</v>
      </c>
      <c r="G574" s="37"/>
      <c r="H574" s="37"/>
      <c r="I574" s="189"/>
      <c r="J574" s="37"/>
      <c r="K574" s="37"/>
      <c r="L574" s="40"/>
      <c r="M574" s="190"/>
      <c r="N574" s="191"/>
      <c r="O574" s="65"/>
      <c r="P574" s="65"/>
      <c r="Q574" s="65"/>
      <c r="R574" s="65"/>
      <c r="S574" s="65"/>
      <c r="T574" s="66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154</v>
      </c>
      <c r="AU574" s="18" t="s">
        <v>83</v>
      </c>
    </row>
    <row r="575" spans="1:65" s="2" customFormat="1" ht="19.5">
      <c r="A575" s="35"/>
      <c r="B575" s="36"/>
      <c r="C575" s="37"/>
      <c r="D575" s="187" t="s">
        <v>754</v>
      </c>
      <c r="E575" s="37"/>
      <c r="F575" s="236" t="s">
        <v>755</v>
      </c>
      <c r="G575" s="37"/>
      <c r="H575" s="37"/>
      <c r="I575" s="189"/>
      <c r="J575" s="37"/>
      <c r="K575" s="37"/>
      <c r="L575" s="40"/>
      <c r="M575" s="190"/>
      <c r="N575" s="191"/>
      <c r="O575" s="65"/>
      <c r="P575" s="65"/>
      <c r="Q575" s="65"/>
      <c r="R575" s="65"/>
      <c r="S575" s="65"/>
      <c r="T575" s="66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T575" s="18" t="s">
        <v>754</v>
      </c>
      <c r="AU575" s="18" t="s">
        <v>83</v>
      </c>
    </row>
    <row r="576" spans="1:65" s="14" customFormat="1">
      <c r="B576" s="204"/>
      <c r="C576" s="205"/>
      <c r="D576" s="187" t="s">
        <v>158</v>
      </c>
      <c r="E576" s="206" t="s">
        <v>19</v>
      </c>
      <c r="F576" s="207" t="s">
        <v>756</v>
      </c>
      <c r="G576" s="205"/>
      <c r="H576" s="208">
        <v>2.1000000000000001E-2</v>
      </c>
      <c r="I576" s="209"/>
      <c r="J576" s="205"/>
      <c r="K576" s="205"/>
      <c r="L576" s="210"/>
      <c r="M576" s="211"/>
      <c r="N576" s="212"/>
      <c r="O576" s="212"/>
      <c r="P576" s="212"/>
      <c r="Q576" s="212"/>
      <c r="R576" s="212"/>
      <c r="S576" s="212"/>
      <c r="T576" s="213"/>
      <c r="AT576" s="214" t="s">
        <v>158</v>
      </c>
      <c r="AU576" s="214" t="s">
        <v>83</v>
      </c>
      <c r="AV576" s="14" t="s">
        <v>83</v>
      </c>
      <c r="AW576" s="14" t="s">
        <v>35</v>
      </c>
      <c r="AX576" s="14" t="s">
        <v>73</v>
      </c>
      <c r="AY576" s="214" t="s">
        <v>145</v>
      </c>
    </row>
    <row r="577" spans="1:65" s="15" customFormat="1">
      <c r="B577" s="215"/>
      <c r="C577" s="216"/>
      <c r="D577" s="187" t="s">
        <v>158</v>
      </c>
      <c r="E577" s="217" t="s">
        <v>19</v>
      </c>
      <c r="F577" s="218" t="s">
        <v>170</v>
      </c>
      <c r="G577" s="216"/>
      <c r="H577" s="219">
        <v>2.1000000000000001E-2</v>
      </c>
      <c r="I577" s="220"/>
      <c r="J577" s="216"/>
      <c r="K577" s="216"/>
      <c r="L577" s="221"/>
      <c r="M577" s="222"/>
      <c r="N577" s="223"/>
      <c r="O577" s="223"/>
      <c r="P577" s="223"/>
      <c r="Q577" s="223"/>
      <c r="R577" s="223"/>
      <c r="S577" s="223"/>
      <c r="T577" s="224"/>
      <c r="AT577" s="225" t="s">
        <v>158</v>
      </c>
      <c r="AU577" s="225" t="s">
        <v>83</v>
      </c>
      <c r="AV577" s="15" t="s">
        <v>152</v>
      </c>
      <c r="AW577" s="15" t="s">
        <v>35</v>
      </c>
      <c r="AX577" s="15" t="s">
        <v>81</v>
      </c>
      <c r="AY577" s="225" t="s">
        <v>145</v>
      </c>
    </row>
    <row r="578" spans="1:65" s="2" customFormat="1" ht="16.5" customHeight="1">
      <c r="A578" s="35"/>
      <c r="B578" s="36"/>
      <c r="C578" s="226" t="s">
        <v>757</v>
      </c>
      <c r="D578" s="226" t="s">
        <v>188</v>
      </c>
      <c r="E578" s="227" t="s">
        <v>758</v>
      </c>
      <c r="F578" s="228" t="s">
        <v>759</v>
      </c>
      <c r="G578" s="229" t="s">
        <v>225</v>
      </c>
      <c r="H578" s="230">
        <v>4.1000000000000002E-2</v>
      </c>
      <c r="I578" s="231"/>
      <c r="J578" s="232">
        <f>ROUND(I578*H578,2)</f>
        <v>0</v>
      </c>
      <c r="K578" s="228" t="s">
        <v>151</v>
      </c>
      <c r="L578" s="233"/>
      <c r="M578" s="234" t="s">
        <v>19</v>
      </c>
      <c r="N578" s="235" t="s">
        <v>44</v>
      </c>
      <c r="O578" s="65"/>
      <c r="P578" s="183">
        <f>O578*H578</f>
        <v>0</v>
      </c>
      <c r="Q578" s="183">
        <v>1</v>
      </c>
      <c r="R578" s="183">
        <f>Q578*H578</f>
        <v>4.1000000000000002E-2</v>
      </c>
      <c r="S578" s="183">
        <v>0</v>
      </c>
      <c r="T578" s="184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185" t="s">
        <v>385</v>
      </c>
      <c r="AT578" s="185" t="s">
        <v>188</v>
      </c>
      <c r="AU578" s="185" t="s">
        <v>83</v>
      </c>
      <c r="AY578" s="18" t="s">
        <v>145</v>
      </c>
      <c r="BE578" s="186">
        <f>IF(N578="základní",J578,0)</f>
        <v>0</v>
      </c>
      <c r="BF578" s="186">
        <f>IF(N578="snížená",J578,0)</f>
        <v>0</v>
      </c>
      <c r="BG578" s="186">
        <f>IF(N578="zákl. přenesená",J578,0)</f>
        <v>0</v>
      </c>
      <c r="BH578" s="186">
        <f>IF(N578="sníž. přenesená",J578,0)</f>
        <v>0</v>
      </c>
      <c r="BI578" s="186">
        <f>IF(N578="nulová",J578,0)</f>
        <v>0</v>
      </c>
      <c r="BJ578" s="18" t="s">
        <v>81</v>
      </c>
      <c r="BK578" s="186">
        <f>ROUND(I578*H578,2)</f>
        <v>0</v>
      </c>
      <c r="BL578" s="18" t="s">
        <v>266</v>
      </c>
      <c r="BM578" s="185" t="s">
        <v>760</v>
      </c>
    </row>
    <row r="579" spans="1:65" s="2" customFormat="1">
      <c r="A579" s="35"/>
      <c r="B579" s="36"/>
      <c r="C579" s="37"/>
      <c r="D579" s="187" t="s">
        <v>154</v>
      </c>
      <c r="E579" s="37"/>
      <c r="F579" s="188" t="s">
        <v>759</v>
      </c>
      <c r="G579" s="37"/>
      <c r="H579" s="37"/>
      <c r="I579" s="189"/>
      <c r="J579" s="37"/>
      <c r="K579" s="37"/>
      <c r="L579" s="40"/>
      <c r="M579" s="190"/>
      <c r="N579" s="191"/>
      <c r="O579" s="65"/>
      <c r="P579" s="65"/>
      <c r="Q579" s="65"/>
      <c r="R579" s="65"/>
      <c r="S579" s="65"/>
      <c r="T579" s="66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T579" s="18" t="s">
        <v>154</v>
      </c>
      <c r="AU579" s="18" t="s">
        <v>83</v>
      </c>
    </row>
    <row r="580" spans="1:65" s="2" customFormat="1" ht="19.5">
      <c r="A580" s="35"/>
      <c r="B580" s="36"/>
      <c r="C580" s="37"/>
      <c r="D580" s="187" t="s">
        <v>754</v>
      </c>
      <c r="E580" s="37"/>
      <c r="F580" s="236" t="s">
        <v>761</v>
      </c>
      <c r="G580" s="37"/>
      <c r="H580" s="37"/>
      <c r="I580" s="189"/>
      <c r="J580" s="37"/>
      <c r="K580" s="37"/>
      <c r="L580" s="40"/>
      <c r="M580" s="190"/>
      <c r="N580" s="191"/>
      <c r="O580" s="65"/>
      <c r="P580" s="65"/>
      <c r="Q580" s="65"/>
      <c r="R580" s="65"/>
      <c r="S580" s="65"/>
      <c r="T580" s="66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754</v>
      </c>
      <c r="AU580" s="18" t="s">
        <v>83</v>
      </c>
    </row>
    <row r="581" spans="1:65" s="14" customFormat="1">
      <c r="B581" s="204"/>
      <c r="C581" s="205"/>
      <c r="D581" s="187" t="s">
        <v>158</v>
      </c>
      <c r="E581" s="206" t="s">
        <v>19</v>
      </c>
      <c r="F581" s="207" t="s">
        <v>762</v>
      </c>
      <c r="G581" s="205"/>
      <c r="H581" s="208">
        <v>4.1000000000000002E-2</v>
      </c>
      <c r="I581" s="209"/>
      <c r="J581" s="205"/>
      <c r="K581" s="205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158</v>
      </c>
      <c r="AU581" s="214" t="s">
        <v>83</v>
      </c>
      <c r="AV581" s="14" t="s">
        <v>83</v>
      </c>
      <c r="AW581" s="14" t="s">
        <v>35</v>
      </c>
      <c r="AX581" s="14" t="s">
        <v>73</v>
      </c>
      <c r="AY581" s="214" t="s">
        <v>145</v>
      </c>
    </row>
    <row r="582" spans="1:65" s="15" customFormat="1">
      <c r="B582" s="215"/>
      <c r="C582" s="216"/>
      <c r="D582" s="187" t="s">
        <v>158</v>
      </c>
      <c r="E582" s="217" t="s">
        <v>19</v>
      </c>
      <c r="F582" s="218" t="s">
        <v>170</v>
      </c>
      <c r="G582" s="216"/>
      <c r="H582" s="219">
        <v>4.1000000000000002E-2</v>
      </c>
      <c r="I582" s="220"/>
      <c r="J582" s="216"/>
      <c r="K582" s="216"/>
      <c r="L582" s="221"/>
      <c r="M582" s="222"/>
      <c r="N582" s="223"/>
      <c r="O582" s="223"/>
      <c r="P582" s="223"/>
      <c r="Q582" s="223"/>
      <c r="R582" s="223"/>
      <c r="S582" s="223"/>
      <c r="T582" s="224"/>
      <c r="AT582" s="225" t="s">
        <v>158</v>
      </c>
      <c r="AU582" s="225" t="s">
        <v>83</v>
      </c>
      <c r="AV582" s="15" t="s">
        <v>152</v>
      </c>
      <c r="AW582" s="15" t="s">
        <v>35</v>
      </c>
      <c r="AX582" s="15" t="s">
        <v>81</v>
      </c>
      <c r="AY582" s="225" t="s">
        <v>145</v>
      </c>
    </row>
    <row r="583" spans="1:65" s="12" customFormat="1" ht="25.9" customHeight="1">
      <c r="B583" s="158"/>
      <c r="C583" s="159"/>
      <c r="D583" s="160" t="s">
        <v>72</v>
      </c>
      <c r="E583" s="161" t="s">
        <v>188</v>
      </c>
      <c r="F583" s="161" t="s">
        <v>763</v>
      </c>
      <c r="G583" s="159"/>
      <c r="H583" s="159"/>
      <c r="I583" s="162"/>
      <c r="J583" s="163">
        <f>BK583</f>
        <v>0</v>
      </c>
      <c r="K583" s="159"/>
      <c r="L583" s="164"/>
      <c r="M583" s="165"/>
      <c r="N583" s="166"/>
      <c r="O583" s="166"/>
      <c r="P583" s="167">
        <f>P584</f>
        <v>0</v>
      </c>
      <c r="Q583" s="166"/>
      <c r="R583" s="167">
        <f>R584</f>
        <v>1.6650000000000002E-2</v>
      </c>
      <c r="S583" s="166"/>
      <c r="T583" s="168">
        <f>T584</f>
        <v>0</v>
      </c>
      <c r="AR583" s="169" t="s">
        <v>171</v>
      </c>
      <c r="AT583" s="170" t="s">
        <v>72</v>
      </c>
      <c r="AU583" s="170" t="s">
        <v>73</v>
      </c>
      <c r="AY583" s="169" t="s">
        <v>145</v>
      </c>
      <c r="BK583" s="171">
        <f>BK584</f>
        <v>0</v>
      </c>
    </row>
    <row r="584" spans="1:65" s="12" customFormat="1" ht="22.9" customHeight="1">
      <c r="B584" s="158"/>
      <c r="C584" s="159"/>
      <c r="D584" s="160" t="s">
        <v>72</v>
      </c>
      <c r="E584" s="172" t="s">
        <v>764</v>
      </c>
      <c r="F584" s="172" t="s">
        <v>765</v>
      </c>
      <c r="G584" s="159"/>
      <c r="H584" s="159"/>
      <c r="I584" s="162"/>
      <c r="J584" s="173">
        <f>BK584</f>
        <v>0</v>
      </c>
      <c r="K584" s="159"/>
      <c r="L584" s="164"/>
      <c r="M584" s="165"/>
      <c r="N584" s="166"/>
      <c r="O584" s="166"/>
      <c r="P584" s="167">
        <f>SUM(P585:P591)</f>
        <v>0</v>
      </c>
      <c r="Q584" s="166"/>
      <c r="R584" s="167">
        <f>SUM(R585:R591)</f>
        <v>1.6650000000000002E-2</v>
      </c>
      <c r="S584" s="166"/>
      <c r="T584" s="168">
        <f>SUM(T585:T591)</f>
        <v>0</v>
      </c>
      <c r="AR584" s="169" t="s">
        <v>171</v>
      </c>
      <c r="AT584" s="170" t="s">
        <v>72</v>
      </c>
      <c r="AU584" s="170" t="s">
        <v>81</v>
      </c>
      <c r="AY584" s="169" t="s">
        <v>145</v>
      </c>
      <c r="BK584" s="171">
        <f>SUM(BK585:BK591)</f>
        <v>0</v>
      </c>
    </row>
    <row r="585" spans="1:65" s="2" customFormat="1" ht="24.2" customHeight="1">
      <c r="A585" s="35"/>
      <c r="B585" s="36"/>
      <c r="C585" s="174" t="s">
        <v>766</v>
      </c>
      <c r="D585" s="174" t="s">
        <v>147</v>
      </c>
      <c r="E585" s="175" t="s">
        <v>767</v>
      </c>
      <c r="F585" s="176" t="s">
        <v>768</v>
      </c>
      <c r="G585" s="177" t="s">
        <v>181</v>
      </c>
      <c r="H585" s="178">
        <v>4.5</v>
      </c>
      <c r="I585" s="179"/>
      <c r="J585" s="180">
        <f>ROUND(I585*H585,2)</f>
        <v>0</v>
      </c>
      <c r="K585" s="176" t="s">
        <v>151</v>
      </c>
      <c r="L585" s="40"/>
      <c r="M585" s="181" t="s">
        <v>19</v>
      </c>
      <c r="N585" s="182" t="s">
        <v>44</v>
      </c>
      <c r="O585" s="65"/>
      <c r="P585" s="183">
        <f>O585*H585</f>
        <v>0</v>
      </c>
      <c r="Q585" s="183">
        <v>0</v>
      </c>
      <c r="R585" s="183">
        <f>Q585*H585</f>
        <v>0</v>
      </c>
      <c r="S585" s="183">
        <v>0</v>
      </c>
      <c r="T585" s="184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85" t="s">
        <v>657</v>
      </c>
      <c r="AT585" s="185" t="s">
        <v>147</v>
      </c>
      <c r="AU585" s="185" t="s">
        <v>83</v>
      </c>
      <c r="AY585" s="18" t="s">
        <v>145</v>
      </c>
      <c r="BE585" s="186">
        <f>IF(N585="základní",J585,0)</f>
        <v>0</v>
      </c>
      <c r="BF585" s="186">
        <f>IF(N585="snížená",J585,0)</f>
        <v>0</v>
      </c>
      <c r="BG585" s="186">
        <f>IF(N585="zákl. přenesená",J585,0)</f>
        <v>0</v>
      </c>
      <c r="BH585" s="186">
        <f>IF(N585="sníž. přenesená",J585,0)</f>
        <v>0</v>
      </c>
      <c r="BI585" s="186">
        <f>IF(N585="nulová",J585,0)</f>
        <v>0</v>
      </c>
      <c r="BJ585" s="18" t="s">
        <v>81</v>
      </c>
      <c r="BK585" s="186">
        <f>ROUND(I585*H585,2)</f>
        <v>0</v>
      </c>
      <c r="BL585" s="18" t="s">
        <v>657</v>
      </c>
      <c r="BM585" s="185" t="s">
        <v>769</v>
      </c>
    </row>
    <row r="586" spans="1:65" s="2" customFormat="1" ht="29.25">
      <c r="A586" s="35"/>
      <c r="B586" s="36"/>
      <c r="C586" s="37"/>
      <c r="D586" s="187" t="s">
        <v>154</v>
      </c>
      <c r="E586" s="37"/>
      <c r="F586" s="188" t="s">
        <v>770</v>
      </c>
      <c r="G586" s="37"/>
      <c r="H586" s="37"/>
      <c r="I586" s="189"/>
      <c r="J586" s="37"/>
      <c r="K586" s="37"/>
      <c r="L586" s="40"/>
      <c r="M586" s="190"/>
      <c r="N586" s="191"/>
      <c r="O586" s="65"/>
      <c r="P586" s="65"/>
      <c r="Q586" s="65"/>
      <c r="R586" s="65"/>
      <c r="S586" s="65"/>
      <c r="T586" s="66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154</v>
      </c>
      <c r="AU586" s="18" t="s">
        <v>83</v>
      </c>
    </row>
    <row r="587" spans="1:65" s="2" customFormat="1">
      <c r="A587" s="35"/>
      <c r="B587" s="36"/>
      <c r="C587" s="37"/>
      <c r="D587" s="192" t="s">
        <v>156</v>
      </c>
      <c r="E587" s="37"/>
      <c r="F587" s="193" t="s">
        <v>771</v>
      </c>
      <c r="G587" s="37"/>
      <c r="H587" s="37"/>
      <c r="I587" s="189"/>
      <c r="J587" s="37"/>
      <c r="K587" s="37"/>
      <c r="L587" s="40"/>
      <c r="M587" s="190"/>
      <c r="N587" s="191"/>
      <c r="O587" s="65"/>
      <c r="P587" s="65"/>
      <c r="Q587" s="65"/>
      <c r="R587" s="65"/>
      <c r="S587" s="65"/>
      <c r="T587" s="66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8" t="s">
        <v>156</v>
      </c>
      <c r="AU587" s="18" t="s">
        <v>83</v>
      </c>
    </row>
    <row r="588" spans="1:65" s="14" customFormat="1">
      <c r="B588" s="204"/>
      <c r="C588" s="205"/>
      <c r="D588" s="187" t="s">
        <v>158</v>
      </c>
      <c r="E588" s="206" t="s">
        <v>19</v>
      </c>
      <c r="F588" s="207" t="s">
        <v>772</v>
      </c>
      <c r="G588" s="205"/>
      <c r="H588" s="208">
        <v>4.5</v>
      </c>
      <c r="I588" s="209"/>
      <c r="J588" s="205"/>
      <c r="K588" s="205"/>
      <c r="L588" s="210"/>
      <c r="M588" s="211"/>
      <c r="N588" s="212"/>
      <c r="O588" s="212"/>
      <c r="P588" s="212"/>
      <c r="Q588" s="212"/>
      <c r="R588" s="212"/>
      <c r="S588" s="212"/>
      <c r="T588" s="213"/>
      <c r="AT588" s="214" t="s">
        <v>158</v>
      </c>
      <c r="AU588" s="214" t="s">
        <v>83</v>
      </c>
      <c r="AV588" s="14" t="s">
        <v>83</v>
      </c>
      <c r="AW588" s="14" t="s">
        <v>35</v>
      </c>
      <c r="AX588" s="14" t="s">
        <v>73</v>
      </c>
      <c r="AY588" s="214" t="s">
        <v>145</v>
      </c>
    </row>
    <row r="589" spans="1:65" s="15" customFormat="1">
      <c r="B589" s="215"/>
      <c r="C589" s="216"/>
      <c r="D589" s="187" t="s">
        <v>158</v>
      </c>
      <c r="E589" s="217" t="s">
        <v>19</v>
      </c>
      <c r="F589" s="218" t="s">
        <v>170</v>
      </c>
      <c r="G589" s="216"/>
      <c r="H589" s="219">
        <v>4.5</v>
      </c>
      <c r="I589" s="220"/>
      <c r="J589" s="216"/>
      <c r="K589" s="216"/>
      <c r="L589" s="221"/>
      <c r="M589" s="222"/>
      <c r="N589" s="223"/>
      <c r="O589" s="223"/>
      <c r="P589" s="223"/>
      <c r="Q589" s="223"/>
      <c r="R589" s="223"/>
      <c r="S589" s="223"/>
      <c r="T589" s="224"/>
      <c r="AT589" s="225" t="s">
        <v>158</v>
      </c>
      <c r="AU589" s="225" t="s">
        <v>83</v>
      </c>
      <c r="AV589" s="15" t="s">
        <v>152</v>
      </c>
      <c r="AW589" s="15" t="s">
        <v>35</v>
      </c>
      <c r="AX589" s="15" t="s">
        <v>81</v>
      </c>
      <c r="AY589" s="225" t="s">
        <v>145</v>
      </c>
    </row>
    <row r="590" spans="1:65" s="2" customFormat="1" ht="16.5" customHeight="1">
      <c r="A590" s="35"/>
      <c r="B590" s="36"/>
      <c r="C590" s="226" t="s">
        <v>773</v>
      </c>
      <c r="D590" s="226" t="s">
        <v>188</v>
      </c>
      <c r="E590" s="227" t="s">
        <v>774</v>
      </c>
      <c r="F590" s="228" t="s">
        <v>775</v>
      </c>
      <c r="G590" s="229" t="s">
        <v>181</v>
      </c>
      <c r="H590" s="230">
        <v>4.5</v>
      </c>
      <c r="I590" s="231"/>
      <c r="J590" s="232">
        <f>ROUND(I590*H590,2)</f>
        <v>0</v>
      </c>
      <c r="K590" s="228" t="s">
        <v>151</v>
      </c>
      <c r="L590" s="233"/>
      <c r="M590" s="234" t="s">
        <v>19</v>
      </c>
      <c r="N590" s="235" t="s">
        <v>44</v>
      </c>
      <c r="O590" s="65"/>
      <c r="P590" s="183">
        <f>O590*H590</f>
        <v>0</v>
      </c>
      <c r="Q590" s="183">
        <v>3.7000000000000002E-3</v>
      </c>
      <c r="R590" s="183">
        <f>Q590*H590</f>
        <v>1.6650000000000002E-2</v>
      </c>
      <c r="S590" s="183">
        <v>0</v>
      </c>
      <c r="T590" s="184">
        <f>S590*H590</f>
        <v>0</v>
      </c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R590" s="185" t="s">
        <v>776</v>
      </c>
      <c r="AT590" s="185" t="s">
        <v>188</v>
      </c>
      <c r="AU590" s="185" t="s">
        <v>83</v>
      </c>
      <c r="AY590" s="18" t="s">
        <v>145</v>
      </c>
      <c r="BE590" s="186">
        <f>IF(N590="základní",J590,0)</f>
        <v>0</v>
      </c>
      <c r="BF590" s="186">
        <f>IF(N590="snížená",J590,0)</f>
        <v>0</v>
      </c>
      <c r="BG590" s="186">
        <f>IF(N590="zákl. přenesená",J590,0)</f>
        <v>0</v>
      </c>
      <c r="BH590" s="186">
        <f>IF(N590="sníž. přenesená",J590,0)</f>
        <v>0</v>
      </c>
      <c r="BI590" s="186">
        <f>IF(N590="nulová",J590,0)</f>
        <v>0</v>
      </c>
      <c r="BJ590" s="18" t="s">
        <v>81</v>
      </c>
      <c r="BK590" s="186">
        <f>ROUND(I590*H590,2)</f>
        <v>0</v>
      </c>
      <c r="BL590" s="18" t="s">
        <v>657</v>
      </c>
      <c r="BM590" s="185" t="s">
        <v>777</v>
      </c>
    </row>
    <row r="591" spans="1:65" s="2" customFormat="1">
      <c r="A591" s="35"/>
      <c r="B591" s="36"/>
      <c r="C591" s="37"/>
      <c r="D591" s="187" t="s">
        <v>154</v>
      </c>
      <c r="E591" s="37"/>
      <c r="F591" s="188" t="s">
        <v>775</v>
      </c>
      <c r="G591" s="37"/>
      <c r="H591" s="37"/>
      <c r="I591" s="189"/>
      <c r="J591" s="37"/>
      <c r="K591" s="37"/>
      <c r="L591" s="40"/>
      <c r="M591" s="237"/>
      <c r="N591" s="238"/>
      <c r="O591" s="239"/>
      <c r="P591" s="239"/>
      <c r="Q591" s="239"/>
      <c r="R591" s="239"/>
      <c r="S591" s="239"/>
      <c r="T591" s="240"/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T591" s="18" t="s">
        <v>154</v>
      </c>
      <c r="AU591" s="18" t="s">
        <v>83</v>
      </c>
    </row>
    <row r="592" spans="1:65" s="2" customFormat="1" ht="6.95" customHeight="1">
      <c r="A592" s="35"/>
      <c r="B592" s="48"/>
      <c r="C592" s="49"/>
      <c r="D592" s="49"/>
      <c r="E592" s="49"/>
      <c r="F592" s="49"/>
      <c r="G592" s="49"/>
      <c r="H592" s="49"/>
      <c r="I592" s="49"/>
      <c r="J592" s="49"/>
      <c r="K592" s="49"/>
      <c r="L592" s="40"/>
      <c r="M592" s="35"/>
      <c r="O592" s="35"/>
      <c r="P592" s="35"/>
      <c r="Q592" s="35"/>
      <c r="R592" s="35"/>
      <c r="S592" s="35"/>
      <c r="T592" s="35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</row>
  </sheetData>
  <sheetProtection algorithmName="SHA-512" hashValue="ZIwpnh9+pz7HJ7UvV4Afne/GB8edVcg8MRPY7XXYDvMnBugwzga7kMUI9qINeWyeTEfxPgkwOr9K2F2iYfmLHw==" saltValue="od9cErebTwe/PZWUmJOUz1o3BcDLuWb6YD6qV4wMeyPy+Hvkn7MMXShYFKTl88datv3qCfF/F1Dx88Lgqiapnw==" spinCount="100000" sheet="1" objects="1" scenarios="1" formatColumns="0" formatRows="0" autoFilter="0"/>
  <autoFilter ref="C90:K591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/>
    <hyperlink ref="F102" r:id="rId2"/>
    <hyperlink ref="F108" r:id="rId3"/>
    <hyperlink ref="F113" r:id="rId4"/>
    <hyperlink ref="F121" r:id="rId5"/>
    <hyperlink ref="F126" r:id="rId6"/>
    <hyperlink ref="F133" r:id="rId7"/>
    <hyperlink ref="F139" r:id="rId8"/>
    <hyperlink ref="F142" r:id="rId9"/>
    <hyperlink ref="F148" r:id="rId10"/>
    <hyperlink ref="F154" r:id="rId11"/>
    <hyperlink ref="F160" r:id="rId12"/>
    <hyperlink ref="F171" r:id="rId13"/>
    <hyperlink ref="F176" r:id="rId14"/>
    <hyperlink ref="F184" r:id="rId15"/>
    <hyperlink ref="F190" r:id="rId16"/>
    <hyperlink ref="F197" r:id="rId17"/>
    <hyperlink ref="F203" r:id="rId18"/>
    <hyperlink ref="F209" r:id="rId19"/>
    <hyperlink ref="F213" r:id="rId20"/>
    <hyperlink ref="F219" r:id="rId21"/>
    <hyperlink ref="F223" r:id="rId22"/>
    <hyperlink ref="F229" r:id="rId23"/>
    <hyperlink ref="F235" r:id="rId24"/>
    <hyperlink ref="F243" r:id="rId25"/>
    <hyperlink ref="F249" r:id="rId26"/>
    <hyperlink ref="F255" r:id="rId27"/>
    <hyperlink ref="F258" r:id="rId28"/>
    <hyperlink ref="F266" r:id="rId29"/>
    <hyperlink ref="F274" r:id="rId30"/>
    <hyperlink ref="F281" r:id="rId31"/>
    <hyperlink ref="F287" r:id="rId32"/>
    <hyperlink ref="F293" r:id="rId33"/>
    <hyperlink ref="F298" r:id="rId34"/>
    <hyperlink ref="F303" r:id="rId35"/>
    <hyperlink ref="F310" r:id="rId36"/>
    <hyperlink ref="F321" r:id="rId37"/>
    <hyperlink ref="F327" r:id="rId38"/>
    <hyperlink ref="F332" r:id="rId39"/>
    <hyperlink ref="F337" r:id="rId40"/>
    <hyperlink ref="F342" r:id="rId41"/>
    <hyperlink ref="F349" r:id="rId42"/>
    <hyperlink ref="F357" r:id="rId43"/>
    <hyperlink ref="F363" r:id="rId44"/>
    <hyperlink ref="F369" r:id="rId45"/>
    <hyperlink ref="F374" r:id="rId46"/>
    <hyperlink ref="F380" r:id="rId47"/>
    <hyperlink ref="F387" r:id="rId48"/>
    <hyperlink ref="F398" r:id="rId49"/>
    <hyperlink ref="F409" r:id="rId50"/>
    <hyperlink ref="F416" r:id="rId51"/>
    <hyperlink ref="F423" r:id="rId52"/>
    <hyperlink ref="F429" r:id="rId53"/>
    <hyperlink ref="F442" r:id="rId54"/>
    <hyperlink ref="F449" r:id="rId55"/>
    <hyperlink ref="F456" r:id="rId56"/>
    <hyperlink ref="F468" r:id="rId57"/>
    <hyperlink ref="F478" r:id="rId58"/>
    <hyperlink ref="F484" r:id="rId59"/>
    <hyperlink ref="F500" r:id="rId60"/>
    <hyperlink ref="F516" r:id="rId61"/>
    <hyperlink ref="F524" r:id="rId62"/>
    <hyperlink ref="F530" r:id="rId63"/>
    <hyperlink ref="F546" r:id="rId64"/>
    <hyperlink ref="F555" r:id="rId65"/>
    <hyperlink ref="F558" r:id="rId66"/>
    <hyperlink ref="F563" r:id="rId67"/>
    <hyperlink ref="F569" r:id="rId68"/>
    <hyperlink ref="F587" r:id="rId69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2"/>
  <sheetViews>
    <sheetView showGridLines="0" topLeftCell="A19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86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71" t="s">
        <v>778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ROUND((SUM(BE82:BE211)),  2)</f>
        <v>0</v>
      </c>
      <c r="G33" s="35"/>
      <c r="H33" s="35"/>
      <c r="I33" s="119">
        <v>0.21</v>
      </c>
      <c r="J33" s="118">
        <f>ROUND(((SUM(BE82:BE211))*I33),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ROUND((SUM(BF82:BF211)),  2)</f>
        <v>0</v>
      </c>
      <c r="G34" s="35"/>
      <c r="H34" s="35"/>
      <c r="I34" s="119">
        <v>0.15</v>
      </c>
      <c r="J34" s="118">
        <f>ROUND(((SUM(BF82:BF211))*I34),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ROUND((SUM(BG82:BG211)),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ROUND((SUM(BH82:BH211)),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ROUND((SUM(BI82:BI211)),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9" t="str">
        <f>E9</f>
        <v>SO 01.2 - PROPUSTEK KM 113,306 - ŽELEZNIČNÍ SVRŠEK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779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9" customFormat="1" ht="24.95" customHeight="1">
      <c r="B62" s="135"/>
      <c r="C62" s="136"/>
      <c r="D62" s="137" t="s">
        <v>780</v>
      </c>
      <c r="E62" s="138"/>
      <c r="F62" s="138"/>
      <c r="G62" s="138"/>
      <c r="H62" s="138"/>
      <c r="I62" s="138"/>
      <c r="J62" s="139">
        <f>J176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130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7" t="str">
        <f>E7</f>
        <v>Oprava propustků na trati Frýdek Místek - Český Těšín</v>
      </c>
      <c r="F72" s="368"/>
      <c r="G72" s="368"/>
      <c r="H72" s="368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112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30" customHeight="1">
      <c r="A74" s="35"/>
      <c r="B74" s="36"/>
      <c r="C74" s="37"/>
      <c r="D74" s="37"/>
      <c r="E74" s="349" t="str">
        <f>E9</f>
        <v>SO 01.2 - PROPUSTEK KM 113,306 - ŽELEZNIČNÍ SVRŠEK</v>
      </c>
      <c r="F74" s="366"/>
      <c r="G74" s="366"/>
      <c r="H74" s="366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TU 2531 Frýdek Místek - Český Těšín</v>
      </c>
      <c r="G76" s="37"/>
      <c r="H76" s="37"/>
      <c r="I76" s="30" t="s">
        <v>23</v>
      </c>
      <c r="J76" s="60" t="str">
        <f>IF(J12="","",J12)</f>
        <v>21. 3. 2022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25</v>
      </c>
      <c r="D78" s="37"/>
      <c r="E78" s="37"/>
      <c r="F78" s="28" t="str">
        <f>E15</f>
        <v>SŽ, s.o. OŘ Ostrava</v>
      </c>
      <c r="G78" s="37"/>
      <c r="H78" s="37"/>
      <c r="I78" s="30" t="s">
        <v>33</v>
      </c>
      <c r="J78" s="33" t="str">
        <f>E21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31</v>
      </c>
      <c r="D79" s="37"/>
      <c r="E79" s="37"/>
      <c r="F79" s="28" t="str">
        <f>IF(E18="","",E18)</f>
        <v>Vyplň údaj</v>
      </c>
      <c r="G79" s="37"/>
      <c r="H79" s="37"/>
      <c r="I79" s="30" t="s">
        <v>36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131</v>
      </c>
      <c r="D81" s="150" t="s">
        <v>58</v>
      </c>
      <c r="E81" s="150" t="s">
        <v>54</v>
      </c>
      <c r="F81" s="150" t="s">
        <v>55</v>
      </c>
      <c r="G81" s="150" t="s">
        <v>132</v>
      </c>
      <c r="H81" s="150" t="s">
        <v>133</v>
      </c>
      <c r="I81" s="150" t="s">
        <v>134</v>
      </c>
      <c r="J81" s="150" t="s">
        <v>116</v>
      </c>
      <c r="K81" s="151" t="s">
        <v>135</v>
      </c>
      <c r="L81" s="152"/>
      <c r="M81" s="69" t="s">
        <v>19</v>
      </c>
      <c r="N81" s="70" t="s">
        <v>43</v>
      </c>
      <c r="O81" s="70" t="s">
        <v>136</v>
      </c>
      <c r="P81" s="70" t="s">
        <v>137</v>
      </c>
      <c r="Q81" s="70" t="s">
        <v>138</v>
      </c>
      <c r="R81" s="70" t="s">
        <v>139</v>
      </c>
      <c r="S81" s="70" t="s">
        <v>140</v>
      </c>
      <c r="T81" s="71" t="s">
        <v>141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142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P83+P176</f>
        <v>0</v>
      </c>
      <c r="Q82" s="73"/>
      <c r="R82" s="155">
        <f>R83+R176</f>
        <v>77.929320000000004</v>
      </c>
      <c r="S82" s="73"/>
      <c r="T82" s="156">
        <f>T83+T176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72</v>
      </c>
      <c r="AU82" s="18" t="s">
        <v>117</v>
      </c>
      <c r="BK82" s="157">
        <f>BK83+BK176</f>
        <v>0</v>
      </c>
    </row>
    <row r="83" spans="1:65" s="12" customFormat="1" ht="25.9" customHeight="1">
      <c r="B83" s="158"/>
      <c r="C83" s="159"/>
      <c r="D83" s="160" t="s">
        <v>72</v>
      </c>
      <c r="E83" s="161" t="s">
        <v>143</v>
      </c>
      <c r="F83" s="161" t="s">
        <v>144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77.929320000000004</v>
      </c>
      <c r="S83" s="166"/>
      <c r="T83" s="168">
        <f>T84</f>
        <v>0</v>
      </c>
      <c r="AR83" s="169" t="s">
        <v>81</v>
      </c>
      <c r="AT83" s="170" t="s">
        <v>72</v>
      </c>
      <c r="AU83" s="170" t="s">
        <v>73</v>
      </c>
      <c r="AY83" s="169" t="s">
        <v>145</v>
      </c>
      <c r="BK83" s="171">
        <f>BK84</f>
        <v>0</v>
      </c>
    </row>
    <row r="84" spans="1:65" s="12" customFormat="1" ht="22.9" customHeight="1">
      <c r="B84" s="158"/>
      <c r="C84" s="159"/>
      <c r="D84" s="160" t="s">
        <v>72</v>
      </c>
      <c r="E84" s="172" t="s">
        <v>187</v>
      </c>
      <c r="F84" s="172" t="s">
        <v>781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SUM(P85:P175)</f>
        <v>0</v>
      </c>
      <c r="Q84" s="166"/>
      <c r="R84" s="167">
        <f>SUM(R85:R175)</f>
        <v>77.929320000000004</v>
      </c>
      <c r="S84" s="166"/>
      <c r="T84" s="168">
        <f>SUM(T85:T175)</f>
        <v>0</v>
      </c>
      <c r="AR84" s="169" t="s">
        <v>81</v>
      </c>
      <c r="AT84" s="170" t="s">
        <v>72</v>
      </c>
      <c r="AU84" s="170" t="s">
        <v>81</v>
      </c>
      <c r="AY84" s="169" t="s">
        <v>145</v>
      </c>
      <c r="BK84" s="171">
        <f>SUM(BK85:BK175)</f>
        <v>0</v>
      </c>
    </row>
    <row r="85" spans="1:65" s="2" customFormat="1" ht="24.2" customHeight="1">
      <c r="A85" s="35"/>
      <c r="B85" s="36"/>
      <c r="C85" s="174" t="s">
        <v>81</v>
      </c>
      <c r="D85" s="174" t="s">
        <v>147</v>
      </c>
      <c r="E85" s="175" t="s">
        <v>782</v>
      </c>
      <c r="F85" s="176" t="s">
        <v>783</v>
      </c>
      <c r="G85" s="177" t="s">
        <v>150</v>
      </c>
      <c r="H85" s="178">
        <v>9.6300000000000008</v>
      </c>
      <c r="I85" s="179"/>
      <c r="J85" s="180">
        <f>ROUND(I85*H85,2)</f>
        <v>0</v>
      </c>
      <c r="K85" s="176" t="s">
        <v>784</v>
      </c>
      <c r="L85" s="40"/>
      <c r="M85" s="181" t="s">
        <v>19</v>
      </c>
      <c r="N85" s="182" t="s">
        <v>44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152</v>
      </c>
      <c r="AT85" s="185" t="s">
        <v>147</v>
      </c>
      <c r="AU85" s="185" t="s">
        <v>83</v>
      </c>
      <c r="AY85" s="18" t="s">
        <v>145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81</v>
      </c>
      <c r="BK85" s="186">
        <f>ROUND(I85*H85,2)</f>
        <v>0</v>
      </c>
      <c r="BL85" s="18" t="s">
        <v>152</v>
      </c>
      <c r="BM85" s="185" t="s">
        <v>785</v>
      </c>
    </row>
    <row r="86" spans="1:65" s="2" customFormat="1" ht="48.75">
      <c r="A86" s="35"/>
      <c r="B86" s="36"/>
      <c r="C86" s="37"/>
      <c r="D86" s="187" t="s">
        <v>154</v>
      </c>
      <c r="E86" s="37"/>
      <c r="F86" s="188" t="s">
        <v>786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154</v>
      </c>
      <c r="AU86" s="18" t="s">
        <v>83</v>
      </c>
    </row>
    <row r="87" spans="1:65" s="13" customFormat="1">
      <c r="B87" s="194"/>
      <c r="C87" s="195"/>
      <c r="D87" s="187" t="s">
        <v>158</v>
      </c>
      <c r="E87" s="196" t="s">
        <v>19</v>
      </c>
      <c r="F87" s="197" t="s">
        <v>787</v>
      </c>
      <c r="G87" s="195"/>
      <c r="H87" s="196" t="s">
        <v>19</v>
      </c>
      <c r="I87" s="198"/>
      <c r="J87" s="195"/>
      <c r="K87" s="195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158</v>
      </c>
      <c r="AU87" s="203" t="s">
        <v>83</v>
      </c>
      <c r="AV87" s="13" t="s">
        <v>81</v>
      </c>
      <c r="AW87" s="13" t="s">
        <v>35</v>
      </c>
      <c r="AX87" s="13" t="s">
        <v>73</v>
      </c>
      <c r="AY87" s="203" t="s">
        <v>145</v>
      </c>
    </row>
    <row r="88" spans="1:65" s="14" customFormat="1">
      <c r="B88" s="204"/>
      <c r="C88" s="205"/>
      <c r="D88" s="187" t="s">
        <v>158</v>
      </c>
      <c r="E88" s="206" t="s">
        <v>19</v>
      </c>
      <c r="F88" s="207" t="s">
        <v>788</v>
      </c>
      <c r="G88" s="205"/>
      <c r="H88" s="208">
        <v>9.6300000000000008</v>
      </c>
      <c r="I88" s="209"/>
      <c r="J88" s="205"/>
      <c r="K88" s="205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158</v>
      </c>
      <c r="AU88" s="214" t="s">
        <v>83</v>
      </c>
      <c r="AV88" s="14" t="s">
        <v>83</v>
      </c>
      <c r="AW88" s="14" t="s">
        <v>35</v>
      </c>
      <c r="AX88" s="14" t="s">
        <v>73</v>
      </c>
      <c r="AY88" s="214" t="s">
        <v>145</v>
      </c>
    </row>
    <row r="89" spans="1:65" s="15" customFormat="1">
      <c r="B89" s="215"/>
      <c r="C89" s="216"/>
      <c r="D89" s="187" t="s">
        <v>158</v>
      </c>
      <c r="E89" s="217" t="s">
        <v>19</v>
      </c>
      <c r="F89" s="218" t="s">
        <v>170</v>
      </c>
      <c r="G89" s="216"/>
      <c r="H89" s="219">
        <v>9.6300000000000008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158</v>
      </c>
      <c r="AU89" s="225" t="s">
        <v>83</v>
      </c>
      <c r="AV89" s="15" t="s">
        <v>152</v>
      </c>
      <c r="AW89" s="15" t="s">
        <v>35</v>
      </c>
      <c r="AX89" s="15" t="s">
        <v>81</v>
      </c>
      <c r="AY89" s="225" t="s">
        <v>145</v>
      </c>
    </row>
    <row r="90" spans="1:65" s="2" customFormat="1" ht="16.5" customHeight="1">
      <c r="A90" s="35"/>
      <c r="B90" s="36"/>
      <c r="C90" s="226" t="s">
        <v>83</v>
      </c>
      <c r="D90" s="226" t="s">
        <v>188</v>
      </c>
      <c r="E90" s="227" t="s">
        <v>789</v>
      </c>
      <c r="F90" s="228" t="s">
        <v>790</v>
      </c>
      <c r="G90" s="229" t="s">
        <v>225</v>
      </c>
      <c r="H90" s="230">
        <v>1.5409999999999999</v>
      </c>
      <c r="I90" s="231"/>
      <c r="J90" s="232">
        <f>ROUND(I90*H90,2)</f>
        <v>0</v>
      </c>
      <c r="K90" s="228" t="s">
        <v>784</v>
      </c>
      <c r="L90" s="233"/>
      <c r="M90" s="234" t="s">
        <v>19</v>
      </c>
      <c r="N90" s="235" t="s">
        <v>44</v>
      </c>
      <c r="O90" s="65"/>
      <c r="P90" s="183">
        <f>O90*H90</f>
        <v>0</v>
      </c>
      <c r="Q90" s="183">
        <v>1</v>
      </c>
      <c r="R90" s="183">
        <f>Q90*H90</f>
        <v>1.5409999999999999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191</v>
      </c>
      <c r="AT90" s="185" t="s">
        <v>188</v>
      </c>
      <c r="AU90" s="185" t="s">
        <v>83</v>
      </c>
      <c r="AY90" s="18" t="s">
        <v>145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152</v>
      </c>
      <c r="BM90" s="185" t="s">
        <v>791</v>
      </c>
    </row>
    <row r="91" spans="1:65" s="2" customFormat="1">
      <c r="A91" s="35"/>
      <c r="B91" s="36"/>
      <c r="C91" s="37"/>
      <c r="D91" s="187" t="s">
        <v>154</v>
      </c>
      <c r="E91" s="37"/>
      <c r="F91" s="188" t="s">
        <v>790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154</v>
      </c>
      <c r="AU91" s="18" t="s">
        <v>83</v>
      </c>
    </row>
    <row r="92" spans="1:65" s="13" customFormat="1">
      <c r="B92" s="194"/>
      <c r="C92" s="195"/>
      <c r="D92" s="187" t="s">
        <v>158</v>
      </c>
      <c r="E92" s="196" t="s">
        <v>19</v>
      </c>
      <c r="F92" s="197" t="s">
        <v>792</v>
      </c>
      <c r="G92" s="195"/>
      <c r="H92" s="196" t="s">
        <v>19</v>
      </c>
      <c r="I92" s="198"/>
      <c r="J92" s="195"/>
      <c r="K92" s="195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158</v>
      </c>
      <c r="AU92" s="203" t="s">
        <v>83</v>
      </c>
      <c r="AV92" s="13" t="s">
        <v>81</v>
      </c>
      <c r="AW92" s="13" t="s">
        <v>35</v>
      </c>
      <c r="AX92" s="13" t="s">
        <v>73</v>
      </c>
      <c r="AY92" s="203" t="s">
        <v>145</v>
      </c>
    </row>
    <row r="93" spans="1:65" s="14" customFormat="1">
      <c r="B93" s="204"/>
      <c r="C93" s="205"/>
      <c r="D93" s="187" t="s">
        <v>158</v>
      </c>
      <c r="E93" s="206" t="s">
        <v>19</v>
      </c>
      <c r="F93" s="207" t="s">
        <v>793</v>
      </c>
      <c r="G93" s="205"/>
      <c r="H93" s="208">
        <v>1.5409999999999999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158</v>
      </c>
      <c r="AU93" s="214" t="s">
        <v>83</v>
      </c>
      <c r="AV93" s="14" t="s">
        <v>83</v>
      </c>
      <c r="AW93" s="14" t="s">
        <v>35</v>
      </c>
      <c r="AX93" s="14" t="s">
        <v>73</v>
      </c>
      <c r="AY93" s="214" t="s">
        <v>145</v>
      </c>
    </row>
    <row r="94" spans="1:65" s="15" customFormat="1">
      <c r="B94" s="215"/>
      <c r="C94" s="216"/>
      <c r="D94" s="187" t="s">
        <v>158</v>
      </c>
      <c r="E94" s="217" t="s">
        <v>19</v>
      </c>
      <c r="F94" s="218" t="s">
        <v>170</v>
      </c>
      <c r="G94" s="216"/>
      <c r="H94" s="219">
        <v>1.5409999999999999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158</v>
      </c>
      <c r="AU94" s="225" t="s">
        <v>83</v>
      </c>
      <c r="AV94" s="15" t="s">
        <v>152</v>
      </c>
      <c r="AW94" s="15" t="s">
        <v>35</v>
      </c>
      <c r="AX94" s="15" t="s">
        <v>81</v>
      </c>
      <c r="AY94" s="225" t="s">
        <v>145</v>
      </c>
    </row>
    <row r="95" spans="1:65" s="2" customFormat="1" ht="16.5" customHeight="1">
      <c r="A95" s="35"/>
      <c r="B95" s="36"/>
      <c r="C95" s="174" t="s">
        <v>171</v>
      </c>
      <c r="D95" s="174" t="s">
        <v>147</v>
      </c>
      <c r="E95" s="175" t="s">
        <v>794</v>
      </c>
      <c r="F95" s="176" t="s">
        <v>795</v>
      </c>
      <c r="G95" s="177" t="s">
        <v>203</v>
      </c>
      <c r="H95" s="178">
        <v>0.96299999999999997</v>
      </c>
      <c r="I95" s="179"/>
      <c r="J95" s="180">
        <f>ROUND(I95*H95,2)</f>
        <v>0</v>
      </c>
      <c r="K95" s="176" t="s">
        <v>784</v>
      </c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152</v>
      </c>
      <c r="AT95" s="185" t="s">
        <v>147</v>
      </c>
      <c r="AU95" s="185" t="s">
        <v>83</v>
      </c>
      <c r="AY95" s="18" t="s">
        <v>145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152</v>
      </c>
      <c r="BM95" s="185" t="s">
        <v>796</v>
      </c>
    </row>
    <row r="96" spans="1:65" s="2" customFormat="1" ht="48.75">
      <c r="A96" s="35"/>
      <c r="B96" s="36"/>
      <c r="C96" s="37"/>
      <c r="D96" s="187" t="s">
        <v>154</v>
      </c>
      <c r="E96" s="37"/>
      <c r="F96" s="188" t="s">
        <v>797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83</v>
      </c>
    </row>
    <row r="97" spans="1:65" s="13" customFormat="1">
      <c r="B97" s="194"/>
      <c r="C97" s="195"/>
      <c r="D97" s="187" t="s">
        <v>158</v>
      </c>
      <c r="E97" s="196" t="s">
        <v>19</v>
      </c>
      <c r="F97" s="197" t="s">
        <v>787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158</v>
      </c>
      <c r="AU97" s="203" t="s">
        <v>83</v>
      </c>
      <c r="AV97" s="13" t="s">
        <v>81</v>
      </c>
      <c r="AW97" s="13" t="s">
        <v>35</v>
      </c>
      <c r="AX97" s="13" t="s">
        <v>73</v>
      </c>
      <c r="AY97" s="203" t="s">
        <v>145</v>
      </c>
    </row>
    <row r="98" spans="1:65" s="14" customFormat="1">
      <c r="B98" s="204"/>
      <c r="C98" s="205"/>
      <c r="D98" s="187" t="s">
        <v>158</v>
      </c>
      <c r="E98" s="206" t="s">
        <v>19</v>
      </c>
      <c r="F98" s="207" t="s">
        <v>798</v>
      </c>
      <c r="G98" s="205"/>
      <c r="H98" s="208">
        <v>0.96299999999999997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158</v>
      </c>
      <c r="AU98" s="214" t="s">
        <v>83</v>
      </c>
      <c r="AV98" s="14" t="s">
        <v>83</v>
      </c>
      <c r="AW98" s="14" t="s">
        <v>35</v>
      </c>
      <c r="AX98" s="14" t="s">
        <v>73</v>
      </c>
      <c r="AY98" s="214" t="s">
        <v>145</v>
      </c>
    </row>
    <row r="99" spans="1:65" s="15" customFormat="1">
      <c r="B99" s="215"/>
      <c r="C99" s="216"/>
      <c r="D99" s="187" t="s">
        <v>158</v>
      </c>
      <c r="E99" s="217" t="s">
        <v>19</v>
      </c>
      <c r="F99" s="218" t="s">
        <v>170</v>
      </c>
      <c r="G99" s="216"/>
      <c r="H99" s="219">
        <v>0.96299999999999997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158</v>
      </c>
      <c r="AU99" s="225" t="s">
        <v>83</v>
      </c>
      <c r="AV99" s="15" t="s">
        <v>152</v>
      </c>
      <c r="AW99" s="15" t="s">
        <v>35</v>
      </c>
      <c r="AX99" s="15" t="s">
        <v>81</v>
      </c>
      <c r="AY99" s="225" t="s">
        <v>145</v>
      </c>
    </row>
    <row r="100" spans="1:65" s="2" customFormat="1" ht="24.2" customHeight="1">
      <c r="A100" s="35"/>
      <c r="B100" s="36"/>
      <c r="C100" s="174" t="s">
        <v>152</v>
      </c>
      <c r="D100" s="174" t="s">
        <v>147</v>
      </c>
      <c r="E100" s="175" t="s">
        <v>799</v>
      </c>
      <c r="F100" s="176" t="s">
        <v>800</v>
      </c>
      <c r="G100" s="177" t="s">
        <v>203</v>
      </c>
      <c r="H100" s="178">
        <v>14.932</v>
      </c>
      <c r="I100" s="179"/>
      <c r="J100" s="180">
        <f>ROUND(I100*H100,2)</f>
        <v>0</v>
      </c>
      <c r="K100" s="176" t="s">
        <v>784</v>
      </c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152</v>
      </c>
      <c r="AT100" s="185" t="s">
        <v>147</v>
      </c>
      <c r="AU100" s="185" t="s">
        <v>83</v>
      </c>
      <c r="AY100" s="18" t="s">
        <v>145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152</v>
      </c>
      <c r="BM100" s="185" t="s">
        <v>801</v>
      </c>
    </row>
    <row r="101" spans="1:65" s="2" customFormat="1" ht="78">
      <c r="A101" s="35"/>
      <c r="B101" s="36"/>
      <c r="C101" s="37"/>
      <c r="D101" s="187" t="s">
        <v>154</v>
      </c>
      <c r="E101" s="37"/>
      <c r="F101" s="188" t="s">
        <v>802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83</v>
      </c>
    </row>
    <row r="102" spans="1:65" s="13" customFormat="1">
      <c r="B102" s="194"/>
      <c r="C102" s="195"/>
      <c r="D102" s="187" t="s">
        <v>158</v>
      </c>
      <c r="E102" s="196" t="s">
        <v>19</v>
      </c>
      <c r="F102" s="197" t="s">
        <v>803</v>
      </c>
      <c r="G102" s="195"/>
      <c r="H102" s="196" t="s">
        <v>19</v>
      </c>
      <c r="I102" s="198"/>
      <c r="J102" s="195"/>
      <c r="K102" s="195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158</v>
      </c>
      <c r="AU102" s="203" t="s">
        <v>83</v>
      </c>
      <c r="AV102" s="13" t="s">
        <v>81</v>
      </c>
      <c r="AW102" s="13" t="s">
        <v>35</v>
      </c>
      <c r="AX102" s="13" t="s">
        <v>73</v>
      </c>
      <c r="AY102" s="203" t="s">
        <v>145</v>
      </c>
    </row>
    <row r="103" spans="1:65" s="14" customFormat="1">
      <c r="B103" s="204"/>
      <c r="C103" s="205"/>
      <c r="D103" s="187" t="s">
        <v>158</v>
      </c>
      <c r="E103" s="206" t="s">
        <v>19</v>
      </c>
      <c r="F103" s="207" t="s">
        <v>804</v>
      </c>
      <c r="G103" s="205"/>
      <c r="H103" s="208">
        <v>14.932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158</v>
      </c>
      <c r="AU103" s="214" t="s">
        <v>83</v>
      </c>
      <c r="AV103" s="14" t="s">
        <v>83</v>
      </c>
      <c r="AW103" s="14" t="s">
        <v>35</v>
      </c>
      <c r="AX103" s="14" t="s">
        <v>73</v>
      </c>
      <c r="AY103" s="214" t="s">
        <v>145</v>
      </c>
    </row>
    <row r="104" spans="1:65" s="15" customFormat="1">
      <c r="B104" s="215"/>
      <c r="C104" s="216"/>
      <c r="D104" s="187" t="s">
        <v>158</v>
      </c>
      <c r="E104" s="217" t="s">
        <v>19</v>
      </c>
      <c r="F104" s="218" t="s">
        <v>170</v>
      </c>
      <c r="G104" s="216"/>
      <c r="H104" s="219">
        <v>14.932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158</v>
      </c>
      <c r="AU104" s="225" t="s">
        <v>83</v>
      </c>
      <c r="AV104" s="15" t="s">
        <v>152</v>
      </c>
      <c r="AW104" s="15" t="s">
        <v>35</v>
      </c>
      <c r="AX104" s="15" t="s">
        <v>81</v>
      </c>
      <c r="AY104" s="225" t="s">
        <v>145</v>
      </c>
    </row>
    <row r="105" spans="1:65" s="2" customFormat="1" ht="16.5" customHeight="1">
      <c r="A105" s="35"/>
      <c r="B105" s="36"/>
      <c r="C105" s="226" t="s">
        <v>187</v>
      </c>
      <c r="D105" s="226" t="s">
        <v>188</v>
      </c>
      <c r="E105" s="227" t="s">
        <v>805</v>
      </c>
      <c r="F105" s="228" t="s">
        <v>806</v>
      </c>
      <c r="G105" s="229" t="s">
        <v>225</v>
      </c>
      <c r="H105" s="230">
        <v>76.384</v>
      </c>
      <c r="I105" s="231"/>
      <c r="J105" s="232">
        <f>ROUND(I105*H105,2)</f>
        <v>0</v>
      </c>
      <c r="K105" s="228" t="s">
        <v>784</v>
      </c>
      <c r="L105" s="233"/>
      <c r="M105" s="234" t="s">
        <v>19</v>
      </c>
      <c r="N105" s="235" t="s">
        <v>44</v>
      </c>
      <c r="O105" s="65"/>
      <c r="P105" s="183">
        <f>O105*H105</f>
        <v>0</v>
      </c>
      <c r="Q105" s="183">
        <v>1</v>
      </c>
      <c r="R105" s="183">
        <f>Q105*H105</f>
        <v>76.384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807</v>
      </c>
      <c r="AT105" s="185" t="s">
        <v>188</v>
      </c>
      <c r="AU105" s="185" t="s">
        <v>83</v>
      </c>
      <c r="AY105" s="18" t="s">
        <v>145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81</v>
      </c>
      <c r="BK105" s="186">
        <f>ROUND(I105*H105,2)</f>
        <v>0</v>
      </c>
      <c r="BL105" s="18" t="s">
        <v>807</v>
      </c>
      <c r="BM105" s="185" t="s">
        <v>808</v>
      </c>
    </row>
    <row r="106" spans="1:65" s="2" customFormat="1">
      <c r="A106" s="35"/>
      <c r="B106" s="36"/>
      <c r="C106" s="37"/>
      <c r="D106" s="187" t="s">
        <v>154</v>
      </c>
      <c r="E106" s="37"/>
      <c r="F106" s="188" t="s">
        <v>806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83</v>
      </c>
    </row>
    <row r="107" spans="1:65" s="13" customFormat="1">
      <c r="B107" s="194"/>
      <c r="C107" s="195"/>
      <c r="D107" s="187" t="s">
        <v>158</v>
      </c>
      <c r="E107" s="196" t="s">
        <v>19</v>
      </c>
      <c r="F107" s="197" t="s">
        <v>809</v>
      </c>
      <c r="G107" s="195"/>
      <c r="H107" s="196" t="s">
        <v>19</v>
      </c>
      <c r="I107" s="198"/>
      <c r="J107" s="195"/>
      <c r="K107" s="195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158</v>
      </c>
      <c r="AU107" s="203" t="s">
        <v>83</v>
      </c>
      <c r="AV107" s="13" t="s">
        <v>81</v>
      </c>
      <c r="AW107" s="13" t="s">
        <v>35</v>
      </c>
      <c r="AX107" s="13" t="s">
        <v>73</v>
      </c>
      <c r="AY107" s="203" t="s">
        <v>145</v>
      </c>
    </row>
    <row r="108" spans="1:65" s="14" customFormat="1">
      <c r="B108" s="204"/>
      <c r="C108" s="205"/>
      <c r="D108" s="187" t="s">
        <v>158</v>
      </c>
      <c r="E108" s="206" t="s">
        <v>19</v>
      </c>
      <c r="F108" s="207" t="s">
        <v>810</v>
      </c>
      <c r="G108" s="205"/>
      <c r="H108" s="208">
        <v>25.384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158</v>
      </c>
      <c r="AU108" s="214" t="s">
        <v>83</v>
      </c>
      <c r="AV108" s="14" t="s">
        <v>83</v>
      </c>
      <c r="AW108" s="14" t="s">
        <v>35</v>
      </c>
      <c r="AX108" s="14" t="s">
        <v>73</v>
      </c>
      <c r="AY108" s="214" t="s">
        <v>145</v>
      </c>
    </row>
    <row r="109" spans="1:65" s="13" customFormat="1">
      <c r="B109" s="194"/>
      <c r="C109" s="195"/>
      <c r="D109" s="187" t="s">
        <v>158</v>
      </c>
      <c r="E109" s="196" t="s">
        <v>19</v>
      </c>
      <c r="F109" s="197" t="s">
        <v>811</v>
      </c>
      <c r="G109" s="195"/>
      <c r="H109" s="196" t="s">
        <v>19</v>
      </c>
      <c r="I109" s="198"/>
      <c r="J109" s="195"/>
      <c r="K109" s="195"/>
      <c r="L109" s="199"/>
      <c r="M109" s="200"/>
      <c r="N109" s="201"/>
      <c r="O109" s="201"/>
      <c r="P109" s="201"/>
      <c r="Q109" s="201"/>
      <c r="R109" s="201"/>
      <c r="S109" s="201"/>
      <c r="T109" s="202"/>
      <c r="AT109" s="203" t="s">
        <v>158</v>
      </c>
      <c r="AU109" s="203" t="s">
        <v>83</v>
      </c>
      <c r="AV109" s="13" t="s">
        <v>81</v>
      </c>
      <c r="AW109" s="13" t="s">
        <v>35</v>
      </c>
      <c r="AX109" s="13" t="s">
        <v>73</v>
      </c>
      <c r="AY109" s="203" t="s">
        <v>145</v>
      </c>
    </row>
    <row r="110" spans="1:65" s="14" customFormat="1">
      <c r="B110" s="204"/>
      <c r="C110" s="205"/>
      <c r="D110" s="187" t="s">
        <v>158</v>
      </c>
      <c r="E110" s="206" t="s">
        <v>19</v>
      </c>
      <c r="F110" s="207" t="s">
        <v>812</v>
      </c>
      <c r="G110" s="205"/>
      <c r="H110" s="208">
        <v>51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158</v>
      </c>
      <c r="AU110" s="214" t="s">
        <v>83</v>
      </c>
      <c r="AV110" s="14" t="s">
        <v>83</v>
      </c>
      <c r="AW110" s="14" t="s">
        <v>35</v>
      </c>
      <c r="AX110" s="14" t="s">
        <v>73</v>
      </c>
      <c r="AY110" s="214" t="s">
        <v>145</v>
      </c>
    </row>
    <row r="111" spans="1:65" s="15" customFormat="1">
      <c r="B111" s="215"/>
      <c r="C111" s="216"/>
      <c r="D111" s="187" t="s">
        <v>158</v>
      </c>
      <c r="E111" s="217" t="s">
        <v>19</v>
      </c>
      <c r="F111" s="218" t="s">
        <v>170</v>
      </c>
      <c r="G111" s="216"/>
      <c r="H111" s="219">
        <v>76.384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158</v>
      </c>
      <c r="AU111" s="225" t="s">
        <v>83</v>
      </c>
      <c r="AV111" s="15" t="s">
        <v>152</v>
      </c>
      <c r="AW111" s="15" t="s">
        <v>35</v>
      </c>
      <c r="AX111" s="15" t="s">
        <v>81</v>
      </c>
      <c r="AY111" s="225" t="s">
        <v>145</v>
      </c>
    </row>
    <row r="112" spans="1:65" s="2" customFormat="1" ht="24.2" customHeight="1">
      <c r="A112" s="35"/>
      <c r="B112" s="36"/>
      <c r="C112" s="174" t="s">
        <v>193</v>
      </c>
      <c r="D112" s="174" t="s">
        <v>147</v>
      </c>
      <c r="E112" s="175" t="s">
        <v>813</v>
      </c>
      <c r="F112" s="176" t="s">
        <v>814</v>
      </c>
      <c r="G112" s="177" t="s">
        <v>150</v>
      </c>
      <c r="H112" s="178">
        <v>20.8</v>
      </c>
      <c r="I112" s="179"/>
      <c r="J112" s="180">
        <f>ROUND(I112*H112,2)</f>
        <v>0</v>
      </c>
      <c r="K112" s="176" t="s">
        <v>784</v>
      </c>
      <c r="L112" s="40"/>
      <c r="M112" s="181" t="s">
        <v>19</v>
      </c>
      <c r="N112" s="182" t="s">
        <v>44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152</v>
      </c>
      <c r="AT112" s="185" t="s">
        <v>147</v>
      </c>
      <c r="AU112" s="185" t="s">
        <v>83</v>
      </c>
      <c r="AY112" s="18" t="s">
        <v>145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81</v>
      </c>
      <c r="BK112" s="186">
        <f>ROUND(I112*H112,2)</f>
        <v>0</v>
      </c>
      <c r="BL112" s="18" t="s">
        <v>152</v>
      </c>
      <c r="BM112" s="185" t="s">
        <v>815</v>
      </c>
    </row>
    <row r="113" spans="1:65" s="2" customFormat="1" ht="39">
      <c r="A113" s="35"/>
      <c r="B113" s="36"/>
      <c r="C113" s="37"/>
      <c r="D113" s="187" t="s">
        <v>154</v>
      </c>
      <c r="E113" s="37"/>
      <c r="F113" s="188" t="s">
        <v>816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154</v>
      </c>
      <c r="AU113" s="18" t="s">
        <v>83</v>
      </c>
    </row>
    <row r="114" spans="1:65" s="13" customFormat="1">
      <c r="B114" s="194"/>
      <c r="C114" s="195"/>
      <c r="D114" s="187" t="s">
        <v>158</v>
      </c>
      <c r="E114" s="196" t="s">
        <v>19</v>
      </c>
      <c r="F114" s="197" t="s">
        <v>817</v>
      </c>
      <c r="G114" s="195"/>
      <c r="H114" s="196" t="s">
        <v>19</v>
      </c>
      <c r="I114" s="198"/>
      <c r="J114" s="195"/>
      <c r="K114" s="195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158</v>
      </c>
      <c r="AU114" s="203" t="s">
        <v>83</v>
      </c>
      <c r="AV114" s="13" t="s">
        <v>81</v>
      </c>
      <c r="AW114" s="13" t="s">
        <v>35</v>
      </c>
      <c r="AX114" s="13" t="s">
        <v>73</v>
      </c>
      <c r="AY114" s="203" t="s">
        <v>145</v>
      </c>
    </row>
    <row r="115" spans="1:65" s="14" customFormat="1">
      <c r="B115" s="204"/>
      <c r="C115" s="205"/>
      <c r="D115" s="187" t="s">
        <v>158</v>
      </c>
      <c r="E115" s="206" t="s">
        <v>19</v>
      </c>
      <c r="F115" s="207" t="s">
        <v>818</v>
      </c>
      <c r="G115" s="205"/>
      <c r="H115" s="208">
        <v>20.8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158</v>
      </c>
      <c r="AU115" s="214" t="s">
        <v>83</v>
      </c>
      <c r="AV115" s="14" t="s">
        <v>83</v>
      </c>
      <c r="AW115" s="14" t="s">
        <v>35</v>
      </c>
      <c r="AX115" s="14" t="s">
        <v>73</v>
      </c>
      <c r="AY115" s="214" t="s">
        <v>145</v>
      </c>
    </row>
    <row r="116" spans="1:65" s="15" customFormat="1">
      <c r="B116" s="215"/>
      <c r="C116" s="216"/>
      <c r="D116" s="187" t="s">
        <v>158</v>
      </c>
      <c r="E116" s="217" t="s">
        <v>19</v>
      </c>
      <c r="F116" s="218" t="s">
        <v>170</v>
      </c>
      <c r="G116" s="216"/>
      <c r="H116" s="219">
        <v>20.8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158</v>
      </c>
      <c r="AU116" s="225" t="s">
        <v>83</v>
      </c>
      <c r="AV116" s="15" t="s">
        <v>152</v>
      </c>
      <c r="AW116" s="15" t="s">
        <v>35</v>
      </c>
      <c r="AX116" s="15" t="s">
        <v>81</v>
      </c>
      <c r="AY116" s="225" t="s">
        <v>145</v>
      </c>
    </row>
    <row r="117" spans="1:65" s="2" customFormat="1" ht="21.75" customHeight="1">
      <c r="A117" s="35"/>
      <c r="B117" s="36"/>
      <c r="C117" s="226" t="s">
        <v>200</v>
      </c>
      <c r="D117" s="226" t="s">
        <v>188</v>
      </c>
      <c r="E117" s="227" t="s">
        <v>819</v>
      </c>
      <c r="F117" s="228" t="s">
        <v>820</v>
      </c>
      <c r="G117" s="229" t="s">
        <v>452</v>
      </c>
      <c r="H117" s="230">
        <v>24</v>
      </c>
      <c r="I117" s="231"/>
      <c r="J117" s="232">
        <f>ROUND(I117*H117,2)</f>
        <v>0</v>
      </c>
      <c r="K117" s="228" t="s">
        <v>784</v>
      </c>
      <c r="L117" s="233"/>
      <c r="M117" s="234" t="s">
        <v>19</v>
      </c>
      <c r="N117" s="235" t="s">
        <v>44</v>
      </c>
      <c r="O117" s="65"/>
      <c r="P117" s="183">
        <f>O117*H117</f>
        <v>0</v>
      </c>
      <c r="Q117" s="183">
        <v>1.8000000000000001E-4</v>
      </c>
      <c r="R117" s="183">
        <f>Q117*H117</f>
        <v>4.3200000000000001E-3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191</v>
      </c>
      <c r="AT117" s="185" t="s">
        <v>188</v>
      </c>
      <c r="AU117" s="185" t="s">
        <v>83</v>
      </c>
      <c r="AY117" s="18" t="s">
        <v>145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81</v>
      </c>
      <c r="BK117" s="186">
        <f>ROUND(I117*H117,2)</f>
        <v>0</v>
      </c>
      <c r="BL117" s="18" t="s">
        <v>152</v>
      </c>
      <c r="BM117" s="185" t="s">
        <v>821</v>
      </c>
    </row>
    <row r="118" spans="1:65" s="2" customFormat="1">
      <c r="A118" s="35"/>
      <c r="B118" s="36"/>
      <c r="C118" s="37"/>
      <c r="D118" s="187" t="s">
        <v>154</v>
      </c>
      <c r="E118" s="37"/>
      <c r="F118" s="188" t="s">
        <v>820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83</v>
      </c>
    </row>
    <row r="119" spans="1:65" s="13" customFormat="1">
      <c r="B119" s="194"/>
      <c r="C119" s="195"/>
      <c r="D119" s="187" t="s">
        <v>158</v>
      </c>
      <c r="E119" s="196" t="s">
        <v>19</v>
      </c>
      <c r="F119" s="197" t="s">
        <v>822</v>
      </c>
      <c r="G119" s="195"/>
      <c r="H119" s="196" t="s">
        <v>19</v>
      </c>
      <c r="I119" s="198"/>
      <c r="J119" s="195"/>
      <c r="K119" s="195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158</v>
      </c>
      <c r="AU119" s="203" t="s">
        <v>83</v>
      </c>
      <c r="AV119" s="13" t="s">
        <v>81</v>
      </c>
      <c r="AW119" s="13" t="s">
        <v>35</v>
      </c>
      <c r="AX119" s="13" t="s">
        <v>73</v>
      </c>
      <c r="AY119" s="203" t="s">
        <v>145</v>
      </c>
    </row>
    <row r="120" spans="1:65" s="14" customFormat="1">
      <c r="B120" s="204"/>
      <c r="C120" s="205"/>
      <c r="D120" s="187" t="s">
        <v>158</v>
      </c>
      <c r="E120" s="206" t="s">
        <v>19</v>
      </c>
      <c r="F120" s="207" t="s">
        <v>823</v>
      </c>
      <c r="G120" s="205"/>
      <c r="H120" s="208">
        <v>24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158</v>
      </c>
      <c r="AU120" s="214" t="s">
        <v>83</v>
      </c>
      <c r="AV120" s="14" t="s">
        <v>83</v>
      </c>
      <c r="AW120" s="14" t="s">
        <v>35</v>
      </c>
      <c r="AX120" s="14" t="s">
        <v>73</v>
      </c>
      <c r="AY120" s="214" t="s">
        <v>145</v>
      </c>
    </row>
    <row r="121" spans="1:65" s="15" customFormat="1">
      <c r="B121" s="215"/>
      <c r="C121" s="216"/>
      <c r="D121" s="187" t="s">
        <v>158</v>
      </c>
      <c r="E121" s="217" t="s">
        <v>19</v>
      </c>
      <c r="F121" s="218" t="s">
        <v>170</v>
      </c>
      <c r="G121" s="216"/>
      <c r="H121" s="219">
        <v>24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158</v>
      </c>
      <c r="AU121" s="225" t="s">
        <v>83</v>
      </c>
      <c r="AV121" s="15" t="s">
        <v>152</v>
      </c>
      <c r="AW121" s="15" t="s">
        <v>35</v>
      </c>
      <c r="AX121" s="15" t="s">
        <v>81</v>
      </c>
      <c r="AY121" s="225" t="s">
        <v>145</v>
      </c>
    </row>
    <row r="122" spans="1:65" s="2" customFormat="1" ht="24.2" customHeight="1">
      <c r="A122" s="35"/>
      <c r="B122" s="36"/>
      <c r="C122" s="174" t="s">
        <v>191</v>
      </c>
      <c r="D122" s="174" t="s">
        <v>147</v>
      </c>
      <c r="E122" s="175" t="s">
        <v>824</v>
      </c>
      <c r="F122" s="176" t="s">
        <v>825</v>
      </c>
      <c r="G122" s="177" t="s">
        <v>826</v>
      </c>
      <c r="H122" s="178">
        <v>8.0000000000000002E-3</v>
      </c>
      <c r="I122" s="179"/>
      <c r="J122" s="180">
        <f>ROUND(I122*H122,2)</f>
        <v>0</v>
      </c>
      <c r="K122" s="176" t="s">
        <v>784</v>
      </c>
      <c r="L122" s="40"/>
      <c r="M122" s="181" t="s">
        <v>19</v>
      </c>
      <c r="N122" s="182" t="s">
        <v>44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152</v>
      </c>
      <c r="AT122" s="185" t="s">
        <v>147</v>
      </c>
      <c r="AU122" s="185" t="s">
        <v>83</v>
      </c>
      <c r="AY122" s="18" t="s">
        <v>145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81</v>
      </c>
      <c r="BK122" s="186">
        <f>ROUND(I122*H122,2)</f>
        <v>0</v>
      </c>
      <c r="BL122" s="18" t="s">
        <v>152</v>
      </c>
      <c r="BM122" s="185" t="s">
        <v>827</v>
      </c>
    </row>
    <row r="123" spans="1:65" s="2" customFormat="1" ht="48.75">
      <c r="A123" s="35"/>
      <c r="B123" s="36"/>
      <c r="C123" s="37"/>
      <c r="D123" s="187" t="s">
        <v>154</v>
      </c>
      <c r="E123" s="37"/>
      <c r="F123" s="188" t="s">
        <v>828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154</v>
      </c>
      <c r="AU123" s="18" t="s">
        <v>83</v>
      </c>
    </row>
    <row r="124" spans="1:65" s="13" customFormat="1">
      <c r="B124" s="194"/>
      <c r="C124" s="195"/>
      <c r="D124" s="187" t="s">
        <v>158</v>
      </c>
      <c r="E124" s="196" t="s">
        <v>19</v>
      </c>
      <c r="F124" s="197" t="s">
        <v>829</v>
      </c>
      <c r="G124" s="195"/>
      <c r="H124" s="196" t="s">
        <v>19</v>
      </c>
      <c r="I124" s="198"/>
      <c r="J124" s="195"/>
      <c r="K124" s="195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158</v>
      </c>
      <c r="AU124" s="203" t="s">
        <v>83</v>
      </c>
      <c r="AV124" s="13" t="s">
        <v>81</v>
      </c>
      <c r="AW124" s="13" t="s">
        <v>35</v>
      </c>
      <c r="AX124" s="13" t="s">
        <v>73</v>
      </c>
      <c r="AY124" s="203" t="s">
        <v>145</v>
      </c>
    </row>
    <row r="125" spans="1:65" s="14" customFormat="1">
      <c r="B125" s="204"/>
      <c r="C125" s="205"/>
      <c r="D125" s="187" t="s">
        <v>158</v>
      </c>
      <c r="E125" s="206" t="s">
        <v>19</v>
      </c>
      <c r="F125" s="207" t="s">
        <v>830</v>
      </c>
      <c r="G125" s="205"/>
      <c r="H125" s="208">
        <v>8.0000000000000002E-3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158</v>
      </c>
      <c r="AU125" s="214" t="s">
        <v>83</v>
      </c>
      <c r="AV125" s="14" t="s">
        <v>83</v>
      </c>
      <c r="AW125" s="14" t="s">
        <v>35</v>
      </c>
      <c r="AX125" s="14" t="s">
        <v>73</v>
      </c>
      <c r="AY125" s="214" t="s">
        <v>145</v>
      </c>
    </row>
    <row r="126" spans="1:65" s="15" customFormat="1">
      <c r="B126" s="215"/>
      <c r="C126" s="216"/>
      <c r="D126" s="187" t="s">
        <v>158</v>
      </c>
      <c r="E126" s="217" t="s">
        <v>19</v>
      </c>
      <c r="F126" s="218" t="s">
        <v>170</v>
      </c>
      <c r="G126" s="216"/>
      <c r="H126" s="219">
        <v>8.0000000000000002E-3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158</v>
      </c>
      <c r="AU126" s="225" t="s">
        <v>83</v>
      </c>
      <c r="AV126" s="15" t="s">
        <v>152</v>
      </c>
      <c r="AW126" s="15" t="s">
        <v>35</v>
      </c>
      <c r="AX126" s="15" t="s">
        <v>81</v>
      </c>
      <c r="AY126" s="225" t="s">
        <v>145</v>
      </c>
    </row>
    <row r="127" spans="1:65" s="2" customFormat="1" ht="24.2" customHeight="1">
      <c r="A127" s="35"/>
      <c r="B127" s="36"/>
      <c r="C127" s="174" t="s">
        <v>217</v>
      </c>
      <c r="D127" s="174" t="s">
        <v>147</v>
      </c>
      <c r="E127" s="175" t="s">
        <v>831</v>
      </c>
      <c r="F127" s="176" t="s">
        <v>832</v>
      </c>
      <c r="G127" s="177" t="s">
        <v>826</v>
      </c>
      <c r="H127" s="178">
        <v>8.0000000000000002E-3</v>
      </c>
      <c r="I127" s="179"/>
      <c r="J127" s="180">
        <f>ROUND(I127*H127,2)</f>
        <v>0</v>
      </c>
      <c r="K127" s="176" t="s">
        <v>784</v>
      </c>
      <c r="L127" s="40"/>
      <c r="M127" s="181" t="s">
        <v>19</v>
      </c>
      <c r="N127" s="182" t="s">
        <v>44</v>
      </c>
      <c r="O127" s="65"/>
      <c r="P127" s="183">
        <f>O127*H127</f>
        <v>0</v>
      </c>
      <c r="Q127" s="183">
        <v>0</v>
      </c>
      <c r="R127" s="183">
        <f>Q127*H127</f>
        <v>0</v>
      </c>
      <c r="S127" s="183">
        <v>0</v>
      </c>
      <c r="T127" s="18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5" t="s">
        <v>152</v>
      </c>
      <c r="AT127" s="185" t="s">
        <v>147</v>
      </c>
      <c r="AU127" s="185" t="s">
        <v>83</v>
      </c>
      <c r="AY127" s="18" t="s">
        <v>145</v>
      </c>
      <c r="BE127" s="186">
        <f>IF(N127="základní",J127,0)</f>
        <v>0</v>
      </c>
      <c r="BF127" s="186">
        <f>IF(N127="snížená",J127,0)</f>
        <v>0</v>
      </c>
      <c r="BG127" s="186">
        <f>IF(N127="zákl. přenesená",J127,0)</f>
        <v>0</v>
      </c>
      <c r="BH127" s="186">
        <f>IF(N127="sníž. přenesená",J127,0)</f>
        <v>0</v>
      </c>
      <c r="BI127" s="186">
        <f>IF(N127="nulová",J127,0)</f>
        <v>0</v>
      </c>
      <c r="BJ127" s="18" t="s">
        <v>81</v>
      </c>
      <c r="BK127" s="186">
        <f>ROUND(I127*H127,2)</f>
        <v>0</v>
      </c>
      <c r="BL127" s="18" t="s">
        <v>152</v>
      </c>
      <c r="BM127" s="185" t="s">
        <v>833</v>
      </c>
    </row>
    <row r="128" spans="1:65" s="2" customFormat="1" ht="58.5">
      <c r="A128" s="35"/>
      <c r="B128" s="36"/>
      <c r="C128" s="37"/>
      <c r="D128" s="187" t="s">
        <v>154</v>
      </c>
      <c r="E128" s="37"/>
      <c r="F128" s="188" t="s">
        <v>834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154</v>
      </c>
      <c r="AU128" s="18" t="s">
        <v>83</v>
      </c>
    </row>
    <row r="129" spans="1:65" s="13" customFormat="1">
      <c r="B129" s="194"/>
      <c r="C129" s="195"/>
      <c r="D129" s="187" t="s">
        <v>158</v>
      </c>
      <c r="E129" s="196" t="s">
        <v>19</v>
      </c>
      <c r="F129" s="197" t="s">
        <v>835</v>
      </c>
      <c r="G129" s="195"/>
      <c r="H129" s="196" t="s">
        <v>19</v>
      </c>
      <c r="I129" s="198"/>
      <c r="J129" s="195"/>
      <c r="K129" s="195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158</v>
      </c>
      <c r="AU129" s="203" t="s">
        <v>83</v>
      </c>
      <c r="AV129" s="13" t="s">
        <v>81</v>
      </c>
      <c r="AW129" s="13" t="s">
        <v>35</v>
      </c>
      <c r="AX129" s="13" t="s">
        <v>73</v>
      </c>
      <c r="AY129" s="203" t="s">
        <v>145</v>
      </c>
    </row>
    <row r="130" spans="1:65" s="14" customFormat="1">
      <c r="B130" s="204"/>
      <c r="C130" s="205"/>
      <c r="D130" s="187" t="s">
        <v>158</v>
      </c>
      <c r="E130" s="206" t="s">
        <v>19</v>
      </c>
      <c r="F130" s="207" t="s">
        <v>836</v>
      </c>
      <c r="G130" s="205"/>
      <c r="H130" s="208">
        <v>8.0000000000000002E-3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158</v>
      </c>
      <c r="AU130" s="214" t="s">
        <v>83</v>
      </c>
      <c r="AV130" s="14" t="s">
        <v>83</v>
      </c>
      <c r="AW130" s="14" t="s">
        <v>35</v>
      </c>
      <c r="AX130" s="14" t="s">
        <v>73</v>
      </c>
      <c r="AY130" s="214" t="s">
        <v>145</v>
      </c>
    </row>
    <row r="131" spans="1:65" s="15" customFormat="1">
      <c r="B131" s="215"/>
      <c r="C131" s="216"/>
      <c r="D131" s="187" t="s">
        <v>158</v>
      </c>
      <c r="E131" s="217" t="s">
        <v>19</v>
      </c>
      <c r="F131" s="218" t="s">
        <v>170</v>
      </c>
      <c r="G131" s="216"/>
      <c r="H131" s="219">
        <v>8.0000000000000002E-3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158</v>
      </c>
      <c r="AU131" s="225" t="s">
        <v>83</v>
      </c>
      <c r="AV131" s="15" t="s">
        <v>152</v>
      </c>
      <c r="AW131" s="15" t="s">
        <v>35</v>
      </c>
      <c r="AX131" s="15" t="s">
        <v>81</v>
      </c>
      <c r="AY131" s="225" t="s">
        <v>145</v>
      </c>
    </row>
    <row r="132" spans="1:65" s="2" customFormat="1" ht="24.2" customHeight="1">
      <c r="A132" s="35"/>
      <c r="B132" s="36"/>
      <c r="C132" s="174" t="s">
        <v>178</v>
      </c>
      <c r="D132" s="174" t="s">
        <v>147</v>
      </c>
      <c r="E132" s="175" t="s">
        <v>837</v>
      </c>
      <c r="F132" s="176" t="s">
        <v>838</v>
      </c>
      <c r="G132" s="177" t="s">
        <v>452</v>
      </c>
      <c r="H132" s="178">
        <v>4</v>
      </c>
      <c r="I132" s="179"/>
      <c r="J132" s="180">
        <f>ROUND(I132*H132,2)</f>
        <v>0</v>
      </c>
      <c r="K132" s="176" t="s">
        <v>784</v>
      </c>
      <c r="L132" s="40"/>
      <c r="M132" s="181" t="s">
        <v>19</v>
      </c>
      <c r="N132" s="182" t="s">
        <v>44</v>
      </c>
      <c r="O132" s="65"/>
      <c r="P132" s="183">
        <f>O132*H132</f>
        <v>0</v>
      </c>
      <c r="Q132" s="183">
        <v>0</v>
      </c>
      <c r="R132" s="183">
        <f>Q132*H132</f>
        <v>0</v>
      </c>
      <c r="S132" s="183">
        <v>0</v>
      </c>
      <c r="T132" s="18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5" t="s">
        <v>152</v>
      </c>
      <c r="AT132" s="185" t="s">
        <v>147</v>
      </c>
      <c r="AU132" s="185" t="s">
        <v>83</v>
      </c>
      <c r="AY132" s="18" t="s">
        <v>145</v>
      </c>
      <c r="BE132" s="186">
        <f>IF(N132="základní",J132,0)</f>
        <v>0</v>
      </c>
      <c r="BF132" s="186">
        <f>IF(N132="snížená",J132,0)</f>
        <v>0</v>
      </c>
      <c r="BG132" s="186">
        <f>IF(N132="zákl. přenesená",J132,0)</f>
        <v>0</v>
      </c>
      <c r="BH132" s="186">
        <f>IF(N132="sníž. přenesená",J132,0)</f>
        <v>0</v>
      </c>
      <c r="BI132" s="186">
        <f>IF(N132="nulová",J132,0)</f>
        <v>0</v>
      </c>
      <c r="BJ132" s="18" t="s">
        <v>81</v>
      </c>
      <c r="BK132" s="186">
        <f>ROUND(I132*H132,2)</f>
        <v>0</v>
      </c>
      <c r="BL132" s="18" t="s">
        <v>152</v>
      </c>
      <c r="BM132" s="185" t="s">
        <v>839</v>
      </c>
    </row>
    <row r="133" spans="1:65" s="2" customFormat="1" ht="29.25">
      <c r="A133" s="35"/>
      <c r="B133" s="36"/>
      <c r="C133" s="37"/>
      <c r="D133" s="187" t="s">
        <v>154</v>
      </c>
      <c r="E133" s="37"/>
      <c r="F133" s="188" t="s">
        <v>840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154</v>
      </c>
      <c r="AU133" s="18" t="s">
        <v>83</v>
      </c>
    </row>
    <row r="134" spans="1:65" s="13" customFormat="1">
      <c r="B134" s="194"/>
      <c r="C134" s="195"/>
      <c r="D134" s="187" t="s">
        <v>158</v>
      </c>
      <c r="E134" s="196" t="s">
        <v>19</v>
      </c>
      <c r="F134" s="197" t="s">
        <v>841</v>
      </c>
      <c r="G134" s="195"/>
      <c r="H134" s="196" t="s">
        <v>19</v>
      </c>
      <c r="I134" s="198"/>
      <c r="J134" s="195"/>
      <c r="K134" s="195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158</v>
      </c>
      <c r="AU134" s="203" t="s">
        <v>83</v>
      </c>
      <c r="AV134" s="13" t="s">
        <v>81</v>
      </c>
      <c r="AW134" s="13" t="s">
        <v>35</v>
      </c>
      <c r="AX134" s="13" t="s">
        <v>73</v>
      </c>
      <c r="AY134" s="203" t="s">
        <v>145</v>
      </c>
    </row>
    <row r="135" spans="1:65" s="14" customFormat="1">
      <c r="B135" s="204"/>
      <c r="C135" s="205"/>
      <c r="D135" s="187" t="s">
        <v>158</v>
      </c>
      <c r="E135" s="206" t="s">
        <v>19</v>
      </c>
      <c r="F135" s="207" t="s">
        <v>842</v>
      </c>
      <c r="G135" s="205"/>
      <c r="H135" s="208">
        <v>4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158</v>
      </c>
      <c r="AU135" s="214" t="s">
        <v>83</v>
      </c>
      <c r="AV135" s="14" t="s">
        <v>83</v>
      </c>
      <c r="AW135" s="14" t="s">
        <v>35</v>
      </c>
      <c r="AX135" s="14" t="s">
        <v>73</v>
      </c>
      <c r="AY135" s="214" t="s">
        <v>145</v>
      </c>
    </row>
    <row r="136" spans="1:65" s="15" customFormat="1">
      <c r="B136" s="215"/>
      <c r="C136" s="216"/>
      <c r="D136" s="187" t="s">
        <v>158</v>
      </c>
      <c r="E136" s="217" t="s">
        <v>19</v>
      </c>
      <c r="F136" s="218" t="s">
        <v>170</v>
      </c>
      <c r="G136" s="216"/>
      <c r="H136" s="219">
        <v>4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158</v>
      </c>
      <c r="AU136" s="225" t="s">
        <v>83</v>
      </c>
      <c r="AV136" s="15" t="s">
        <v>152</v>
      </c>
      <c r="AW136" s="15" t="s">
        <v>35</v>
      </c>
      <c r="AX136" s="15" t="s">
        <v>81</v>
      </c>
      <c r="AY136" s="225" t="s">
        <v>145</v>
      </c>
    </row>
    <row r="137" spans="1:65" s="2" customFormat="1" ht="24.2" customHeight="1">
      <c r="A137" s="35"/>
      <c r="B137" s="36"/>
      <c r="C137" s="174" t="s">
        <v>231</v>
      </c>
      <c r="D137" s="174" t="s">
        <v>147</v>
      </c>
      <c r="E137" s="175" t="s">
        <v>843</v>
      </c>
      <c r="F137" s="176" t="s">
        <v>844</v>
      </c>
      <c r="G137" s="177" t="s">
        <v>826</v>
      </c>
      <c r="H137" s="178">
        <v>0.7</v>
      </c>
      <c r="I137" s="179"/>
      <c r="J137" s="180">
        <f>ROUND(I137*H137,2)</f>
        <v>0</v>
      </c>
      <c r="K137" s="176" t="s">
        <v>784</v>
      </c>
      <c r="L137" s="40"/>
      <c r="M137" s="181" t="s">
        <v>19</v>
      </c>
      <c r="N137" s="182" t="s">
        <v>44</v>
      </c>
      <c r="O137" s="65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152</v>
      </c>
      <c r="AT137" s="185" t="s">
        <v>147</v>
      </c>
      <c r="AU137" s="185" t="s">
        <v>83</v>
      </c>
      <c r="AY137" s="18" t="s">
        <v>145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81</v>
      </c>
      <c r="BK137" s="186">
        <f>ROUND(I137*H137,2)</f>
        <v>0</v>
      </c>
      <c r="BL137" s="18" t="s">
        <v>152</v>
      </c>
      <c r="BM137" s="185" t="s">
        <v>845</v>
      </c>
    </row>
    <row r="138" spans="1:65" s="2" customFormat="1" ht="39">
      <c r="A138" s="35"/>
      <c r="B138" s="36"/>
      <c r="C138" s="37"/>
      <c r="D138" s="187" t="s">
        <v>154</v>
      </c>
      <c r="E138" s="37"/>
      <c r="F138" s="188" t="s">
        <v>846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154</v>
      </c>
      <c r="AU138" s="18" t="s">
        <v>83</v>
      </c>
    </row>
    <row r="139" spans="1:65" s="13" customFormat="1">
      <c r="B139" s="194"/>
      <c r="C139" s="195"/>
      <c r="D139" s="187" t="s">
        <v>158</v>
      </c>
      <c r="E139" s="196" t="s">
        <v>19</v>
      </c>
      <c r="F139" s="197" t="s">
        <v>847</v>
      </c>
      <c r="G139" s="195"/>
      <c r="H139" s="196" t="s">
        <v>19</v>
      </c>
      <c r="I139" s="198"/>
      <c r="J139" s="195"/>
      <c r="K139" s="195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158</v>
      </c>
      <c r="AU139" s="203" t="s">
        <v>83</v>
      </c>
      <c r="AV139" s="13" t="s">
        <v>81</v>
      </c>
      <c r="AW139" s="13" t="s">
        <v>35</v>
      </c>
      <c r="AX139" s="13" t="s">
        <v>73</v>
      </c>
      <c r="AY139" s="203" t="s">
        <v>145</v>
      </c>
    </row>
    <row r="140" spans="1:65" s="13" customFormat="1">
      <c r="B140" s="194"/>
      <c r="C140" s="195"/>
      <c r="D140" s="187" t="s">
        <v>158</v>
      </c>
      <c r="E140" s="196" t="s">
        <v>19</v>
      </c>
      <c r="F140" s="197" t="s">
        <v>848</v>
      </c>
      <c r="G140" s="195"/>
      <c r="H140" s="196" t="s">
        <v>19</v>
      </c>
      <c r="I140" s="198"/>
      <c r="J140" s="195"/>
      <c r="K140" s="195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158</v>
      </c>
      <c r="AU140" s="203" t="s">
        <v>83</v>
      </c>
      <c r="AV140" s="13" t="s">
        <v>81</v>
      </c>
      <c r="AW140" s="13" t="s">
        <v>35</v>
      </c>
      <c r="AX140" s="13" t="s">
        <v>73</v>
      </c>
      <c r="AY140" s="203" t="s">
        <v>145</v>
      </c>
    </row>
    <row r="141" spans="1:65" s="14" customFormat="1">
      <c r="B141" s="204"/>
      <c r="C141" s="205"/>
      <c r="D141" s="187" t="s">
        <v>158</v>
      </c>
      <c r="E141" s="206" t="s">
        <v>19</v>
      </c>
      <c r="F141" s="207" t="s">
        <v>849</v>
      </c>
      <c r="G141" s="205"/>
      <c r="H141" s="208">
        <v>0.4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158</v>
      </c>
      <c r="AU141" s="214" t="s">
        <v>83</v>
      </c>
      <c r="AV141" s="14" t="s">
        <v>83</v>
      </c>
      <c r="AW141" s="14" t="s">
        <v>35</v>
      </c>
      <c r="AX141" s="14" t="s">
        <v>73</v>
      </c>
      <c r="AY141" s="214" t="s">
        <v>145</v>
      </c>
    </row>
    <row r="142" spans="1:65" s="13" customFormat="1">
      <c r="B142" s="194"/>
      <c r="C142" s="195"/>
      <c r="D142" s="187" t="s">
        <v>158</v>
      </c>
      <c r="E142" s="196" t="s">
        <v>19</v>
      </c>
      <c r="F142" s="197" t="s">
        <v>850</v>
      </c>
      <c r="G142" s="195"/>
      <c r="H142" s="196" t="s">
        <v>19</v>
      </c>
      <c r="I142" s="198"/>
      <c r="J142" s="195"/>
      <c r="K142" s="195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158</v>
      </c>
      <c r="AU142" s="203" t="s">
        <v>83</v>
      </c>
      <c r="AV142" s="13" t="s">
        <v>81</v>
      </c>
      <c r="AW142" s="13" t="s">
        <v>35</v>
      </c>
      <c r="AX142" s="13" t="s">
        <v>73</v>
      </c>
      <c r="AY142" s="203" t="s">
        <v>145</v>
      </c>
    </row>
    <row r="143" spans="1:65" s="14" customFormat="1">
      <c r="B143" s="204"/>
      <c r="C143" s="205"/>
      <c r="D143" s="187" t="s">
        <v>158</v>
      </c>
      <c r="E143" s="206" t="s">
        <v>19</v>
      </c>
      <c r="F143" s="207" t="s">
        <v>851</v>
      </c>
      <c r="G143" s="205"/>
      <c r="H143" s="208">
        <v>0.3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158</v>
      </c>
      <c r="AU143" s="214" t="s">
        <v>83</v>
      </c>
      <c r="AV143" s="14" t="s">
        <v>83</v>
      </c>
      <c r="AW143" s="14" t="s">
        <v>35</v>
      </c>
      <c r="AX143" s="14" t="s">
        <v>73</v>
      </c>
      <c r="AY143" s="214" t="s">
        <v>145</v>
      </c>
    </row>
    <row r="144" spans="1:65" s="15" customFormat="1">
      <c r="B144" s="215"/>
      <c r="C144" s="216"/>
      <c r="D144" s="187" t="s">
        <v>158</v>
      </c>
      <c r="E144" s="217" t="s">
        <v>19</v>
      </c>
      <c r="F144" s="218" t="s">
        <v>170</v>
      </c>
      <c r="G144" s="216"/>
      <c r="H144" s="219">
        <v>0.7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158</v>
      </c>
      <c r="AU144" s="225" t="s">
        <v>83</v>
      </c>
      <c r="AV144" s="15" t="s">
        <v>152</v>
      </c>
      <c r="AW144" s="15" t="s">
        <v>35</v>
      </c>
      <c r="AX144" s="15" t="s">
        <v>81</v>
      </c>
      <c r="AY144" s="225" t="s">
        <v>145</v>
      </c>
    </row>
    <row r="145" spans="1:65" s="2" customFormat="1" ht="24.2" customHeight="1">
      <c r="A145" s="35"/>
      <c r="B145" s="36"/>
      <c r="C145" s="174" t="s">
        <v>239</v>
      </c>
      <c r="D145" s="174" t="s">
        <v>147</v>
      </c>
      <c r="E145" s="175" t="s">
        <v>852</v>
      </c>
      <c r="F145" s="176" t="s">
        <v>853</v>
      </c>
      <c r="G145" s="177" t="s">
        <v>826</v>
      </c>
      <c r="H145" s="178">
        <v>1.522</v>
      </c>
      <c r="I145" s="179"/>
      <c r="J145" s="180">
        <f>ROUND(I145*H145,2)</f>
        <v>0</v>
      </c>
      <c r="K145" s="176" t="s">
        <v>784</v>
      </c>
      <c r="L145" s="40"/>
      <c r="M145" s="181" t="s">
        <v>19</v>
      </c>
      <c r="N145" s="182" t="s">
        <v>44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152</v>
      </c>
      <c r="AT145" s="185" t="s">
        <v>147</v>
      </c>
      <c r="AU145" s="185" t="s">
        <v>83</v>
      </c>
      <c r="AY145" s="18" t="s">
        <v>145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81</v>
      </c>
      <c r="BK145" s="186">
        <f>ROUND(I145*H145,2)</f>
        <v>0</v>
      </c>
      <c r="BL145" s="18" t="s">
        <v>152</v>
      </c>
      <c r="BM145" s="185" t="s">
        <v>854</v>
      </c>
    </row>
    <row r="146" spans="1:65" s="2" customFormat="1" ht="78">
      <c r="A146" s="35"/>
      <c r="B146" s="36"/>
      <c r="C146" s="37"/>
      <c r="D146" s="187" t="s">
        <v>154</v>
      </c>
      <c r="E146" s="37"/>
      <c r="F146" s="188" t="s">
        <v>855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154</v>
      </c>
      <c r="AU146" s="18" t="s">
        <v>83</v>
      </c>
    </row>
    <row r="147" spans="1:65" s="13" customFormat="1">
      <c r="B147" s="194"/>
      <c r="C147" s="195"/>
      <c r="D147" s="187" t="s">
        <v>158</v>
      </c>
      <c r="E147" s="196" t="s">
        <v>19</v>
      </c>
      <c r="F147" s="197" t="s">
        <v>856</v>
      </c>
      <c r="G147" s="195"/>
      <c r="H147" s="196" t="s">
        <v>19</v>
      </c>
      <c r="I147" s="198"/>
      <c r="J147" s="195"/>
      <c r="K147" s="195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158</v>
      </c>
      <c r="AU147" s="203" t="s">
        <v>83</v>
      </c>
      <c r="AV147" s="13" t="s">
        <v>81</v>
      </c>
      <c r="AW147" s="13" t="s">
        <v>35</v>
      </c>
      <c r="AX147" s="13" t="s">
        <v>73</v>
      </c>
      <c r="AY147" s="203" t="s">
        <v>145</v>
      </c>
    </row>
    <row r="148" spans="1:65" s="13" customFormat="1">
      <c r="B148" s="194"/>
      <c r="C148" s="195"/>
      <c r="D148" s="187" t="s">
        <v>158</v>
      </c>
      <c r="E148" s="196" t="s">
        <v>19</v>
      </c>
      <c r="F148" s="197" t="s">
        <v>857</v>
      </c>
      <c r="G148" s="195"/>
      <c r="H148" s="196" t="s">
        <v>19</v>
      </c>
      <c r="I148" s="198"/>
      <c r="J148" s="195"/>
      <c r="K148" s="195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158</v>
      </c>
      <c r="AU148" s="203" t="s">
        <v>83</v>
      </c>
      <c r="AV148" s="13" t="s">
        <v>81</v>
      </c>
      <c r="AW148" s="13" t="s">
        <v>35</v>
      </c>
      <c r="AX148" s="13" t="s">
        <v>73</v>
      </c>
      <c r="AY148" s="203" t="s">
        <v>145</v>
      </c>
    </row>
    <row r="149" spans="1:65" s="14" customFormat="1">
      <c r="B149" s="204"/>
      <c r="C149" s="205"/>
      <c r="D149" s="187" t="s">
        <v>158</v>
      </c>
      <c r="E149" s="206" t="s">
        <v>19</v>
      </c>
      <c r="F149" s="207" t="s">
        <v>858</v>
      </c>
      <c r="G149" s="205"/>
      <c r="H149" s="208">
        <v>1.522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158</v>
      </c>
      <c r="AU149" s="214" t="s">
        <v>83</v>
      </c>
      <c r="AV149" s="14" t="s">
        <v>83</v>
      </c>
      <c r="AW149" s="14" t="s">
        <v>35</v>
      </c>
      <c r="AX149" s="14" t="s">
        <v>73</v>
      </c>
      <c r="AY149" s="214" t="s">
        <v>145</v>
      </c>
    </row>
    <row r="150" spans="1:65" s="15" customFormat="1">
      <c r="B150" s="215"/>
      <c r="C150" s="216"/>
      <c r="D150" s="187" t="s">
        <v>158</v>
      </c>
      <c r="E150" s="217" t="s">
        <v>19</v>
      </c>
      <c r="F150" s="218" t="s">
        <v>170</v>
      </c>
      <c r="G150" s="216"/>
      <c r="H150" s="219">
        <v>1.522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158</v>
      </c>
      <c r="AU150" s="225" t="s">
        <v>83</v>
      </c>
      <c r="AV150" s="15" t="s">
        <v>152</v>
      </c>
      <c r="AW150" s="15" t="s">
        <v>35</v>
      </c>
      <c r="AX150" s="15" t="s">
        <v>81</v>
      </c>
      <c r="AY150" s="225" t="s">
        <v>145</v>
      </c>
    </row>
    <row r="151" spans="1:65" s="2" customFormat="1" ht="24.2" customHeight="1">
      <c r="A151" s="35"/>
      <c r="B151" s="36"/>
      <c r="C151" s="174" t="s">
        <v>246</v>
      </c>
      <c r="D151" s="174" t="s">
        <v>147</v>
      </c>
      <c r="E151" s="175" t="s">
        <v>859</v>
      </c>
      <c r="F151" s="176" t="s">
        <v>860</v>
      </c>
      <c r="G151" s="177" t="s">
        <v>826</v>
      </c>
      <c r="H151" s="178">
        <v>1.6020000000000001</v>
      </c>
      <c r="I151" s="179"/>
      <c r="J151" s="180">
        <f>ROUND(I151*H151,2)</f>
        <v>0</v>
      </c>
      <c r="K151" s="176" t="s">
        <v>784</v>
      </c>
      <c r="L151" s="40"/>
      <c r="M151" s="181" t="s">
        <v>19</v>
      </c>
      <c r="N151" s="182" t="s">
        <v>44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152</v>
      </c>
      <c r="AT151" s="185" t="s">
        <v>147</v>
      </c>
      <c r="AU151" s="185" t="s">
        <v>83</v>
      </c>
      <c r="AY151" s="18" t="s">
        <v>145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81</v>
      </c>
      <c r="BK151" s="186">
        <f>ROUND(I151*H151,2)</f>
        <v>0</v>
      </c>
      <c r="BL151" s="18" t="s">
        <v>152</v>
      </c>
      <c r="BM151" s="185" t="s">
        <v>861</v>
      </c>
    </row>
    <row r="152" spans="1:65" s="2" customFormat="1" ht="78">
      <c r="A152" s="35"/>
      <c r="B152" s="36"/>
      <c r="C152" s="37"/>
      <c r="D152" s="187" t="s">
        <v>154</v>
      </c>
      <c r="E152" s="37"/>
      <c r="F152" s="188" t="s">
        <v>862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154</v>
      </c>
      <c r="AU152" s="18" t="s">
        <v>83</v>
      </c>
    </row>
    <row r="153" spans="1:65" s="13" customFormat="1">
      <c r="B153" s="194"/>
      <c r="C153" s="195"/>
      <c r="D153" s="187" t="s">
        <v>158</v>
      </c>
      <c r="E153" s="196" t="s">
        <v>19</v>
      </c>
      <c r="F153" s="197" t="s">
        <v>863</v>
      </c>
      <c r="G153" s="195"/>
      <c r="H153" s="196" t="s">
        <v>19</v>
      </c>
      <c r="I153" s="198"/>
      <c r="J153" s="195"/>
      <c r="K153" s="195"/>
      <c r="L153" s="199"/>
      <c r="M153" s="200"/>
      <c r="N153" s="201"/>
      <c r="O153" s="201"/>
      <c r="P153" s="201"/>
      <c r="Q153" s="201"/>
      <c r="R153" s="201"/>
      <c r="S153" s="201"/>
      <c r="T153" s="202"/>
      <c r="AT153" s="203" t="s">
        <v>158</v>
      </c>
      <c r="AU153" s="203" t="s">
        <v>83</v>
      </c>
      <c r="AV153" s="13" t="s">
        <v>81</v>
      </c>
      <c r="AW153" s="13" t="s">
        <v>35</v>
      </c>
      <c r="AX153" s="13" t="s">
        <v>73</v>
      </c>
      <c r="AY153" s="203" t="s">
        <v>145</v>
      </c>
    </row>
    <row r="154" spans="1:65" s="14" customFormat="1">
      <c r="B154" s="204"/>
      <c r="C154" s="205"/>
      <c r="D154" s="187" t="s">
        <v>158</v>
      </c>
      <c r="E154" s="206" t="s">
        <v>19</v>
      </c>
      <c r="F154" s="207" t="s">
        <v>864</v>
      </c>
      <c r="G154" s="205"/>
      <c r="H154" s="208">
        <v>0.08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158</v>
      </c>
      <c r="AU154" s="214" t="s">
        <v>83</v>
      </c>
      <c r="AV154" s="14" t="s">
        <v>83</v>
      </c>
      <c r="AW154" s="14" t="s">
        <v>35</v>
      </c>
      <c r="AX154" s="14" t="s">
        <v>73</v>
      </c>
      <c r="AY154" s="214" t="s">
        <v>145</v>
      </c>
    </row>
    <row r="155" spans="1:65" s="13" customFormat="1">
      <c r="B155" s="194"/>
      <c r="C155" s="195"/>
      <c r="D155" s="187" t="s">
        <v>158</v>
      </c>
      <c r="E155" s="196" t="s">
        <v>19</v>
      </c>
      <c r="F155" s="197" t="s">
        <v>857</v>
      </c>
      <c r="G155" s="195"/>
      <c r="H155" s="196" t="s">
        <v>19</v>
      </c>
      <c r="I155" s="198"/>
      <c r="J155" s="195"/>
      <c r="K155" s="195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158</v>
      </c>
      <c r="AU155" s="203" t="s">
        <v>83</v>
      </c>
      <c r="AV155" s="13" t="s">
        <v>81</v>
      </c>
      <c r="AW155" s="13" t="s">
        <v>35</v>
      </c>
      <c r="AX155" s="13" t="s">
        <v>73</v>
      </c>
      <c r="AY155" s="203" t="s">
        <v>145</v>
      </c>
    </row>
    <row r="156" spans="1:65" s="14" customFormat="1">
      <c r="B156" s="204"/>
      <c r="C156" s="205"/>
      <c r="D156" s="187" t="s">
        <v>158</v>
      </c>
      <c r="E156" s="206" t="s">
        <v>19</v>
      </c>
      <c r="F156" s="207" t="s">
        <v>858</v>
      </c>
      <c r="G156" s="205"/>
      <c r="H156" s="208">
        <v>1.522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158</v>
      </c>
      <c r="AU156" s="214" t="s">
        <v>83</v>
      </c>
      <c r="AV156" s="14" t="s">
        <v>83</v>
      </c>
      <c r="AW156" s="14" t="s">
        <v>35</v>
      </c>
      <c r="AX156" s="14" t="s">
        <v>73</v>
      </c>
      <c r="AY156" s="214" t="s">
        <v>145</v>
      </c>
    </row>
    <row r="157" spans="1:65" s="15" customFormat="1">
      <c r="B157" s="215"/>
      <c r="C157" s="216"/>
      <c r="D157" s="187" t="s">
        <v>158</v>
      </c>
      <c r="E157" s="217" t="s">
        <v>19</v>
      </c>
      <c r="F157" s="218" t="s">
        <v>170</v>
      </c>
      <c r="G157" s="216"/>
      <c r="H157" s="219">
        <v>1.6020000000000001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158</v>
      </c>
      <c r="AU157" s="225" t="s">
        <v>83</v>
      </c>
      <c r="AV157" s="15" t="s">
        <v>152</v>
      </c>
      <c r="AW157" s="15" t="s">
        <v>35</v>
      </c>
      <c r="AX157" s="15" t="s">
        <v>81</v>
      </c>
      <c r="AY157" s="225" t="s">
        <v>145</v>
      </c>
    </row>
    <row r="158" spans="1:65" s="2" customFormat="1" ht="24.2" customHeight="1">
      <c r="A158" s="35"/>
      <c r="B158" s="36"/>
      <c r="C158" s="174" t="s">
        <v>254</v>
      </c>
      <c r="D158" s="174" t="s">
        <v>147</v>
      </c>
      <c r="E158" s="175" t="s">
        <v>865</v>
      </c>
      <c r="F158" s="176" t="s">
        <v>866</v>
      </c>
      <c r="G158" s="177" t="s">
        <v>867</v>
      </c>
      <c r="H158" s="178">
        <v>4</v>
      </c>
      <c r="I158" s="179"/>
      <c r="J158" s="180">
        <f>ROUND(I158*H158,2)</f>
        <v>0</v>
      </c>
      <c r="K158" s="176" t="s">
        <v>784</v>
      </c>
      <c r="L158" s="40"/>
      <c r="M158" s="181" t="s">
        <v>19</v>
      </c>
      <c r="N158" s="182" t="s">
        <v>44</v>
      </c>
      <c r="O158" s="65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85" t="s">
        <v>152</v>
      </c>
      <c r="AT158" s="185" t="s">
        <v>147</v>
      </c>
      <c r="AU158" s="185" t="s">
        <v>83</v>
      </c>
      <c r="AY158" s="18" t="s">
        <v>145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18" t="s">
        <v>81</v>
      </c>
      <c r="BK158" s="186">
        <f>ROUND(I158*H158,2)</f>
        <v>0</v>
      </c>
      <c r="BL158" s="18" t="s">
        <v>152</v>
      </c>
      <c r="BM158" s="185" t="s">
        <v>868</v>
      </c>
    </row>
    <row r="159" spans="1:65" s="2" customFormat="1" ht="68.25">
      <c r="A159" s="35"/>
      <c r="B159" s="36"/>
      <c r="C159" s="37"/>
      <c r="D159" s="187" t="s">
        <v>154</v>
      </c>
      <c r="E159" s="37"/>
      <c r="F159" s="188" t="s">
        <v>869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154</v>
      </c>
      <c r="AU159" s="18" t="s">
        <v>83</v>
      </c>
    </row>
    <row r="160" spans="1:65" s="13" customFormat="1">
      <c r="B160" s="194"/>
      <c r="C160" s="195"/>
      <c r="D160" s="187" t="s">
        <v>158</v>
      </c>
      <c r="E160" s="196" t="s">
        <v>19</v>
      </c>
      <c r="F160" s="197" t="s">
        <v>870</v>
      </c>
      <c r="G160" s="195"/>
      <c r="H160" s="196" t="s">
        <v>19</v>
      </c>
      <c r="I160" s="198"/>
      <c r="J160" s="195"/>
      <c r="K160" s="195"/>
      <c r="L160" s="199"/>
      <c r="M160" s="200"/>
      <c r="N160" s="201"/>
      <c r="O160" s="201"/>
      <c r="P160" s="201"/>
      <c r="Q160" s="201"/>
      <c r="R160" s="201"/>
      <c r="S160" s="201"/>
      <c r="T160" s="202"/>
      <c r="AT160" s="203" t="s">
        <v>158</v>
      </c>
      <c r="AU160" s="203" t="s">
        <v>83</v>
      </c>
      <c r="AV160" s="13" t="s">
        <v>81</v>
      </c>
      <c r="AW160" s="13" t="s">
        <v>35</v>
      </c>
      <c r="AX160" s="13" t="s">
        <v>73</v>
      </c>
      <c r="AY160" s="203" t="s">
        <v>145</v>
      </c>
    </row>
    <row r="161" spans="1:65" s="14" customFormat="1">
      <c r="B161" s="204"/>
      <c r="C161" s="205"/>
      <c r="D161" s="187" t="s">
        <v>158</v>
      </c>
      <c r="E161" s="206" t="s">
        <v>19</v>
      </c>
      <c r="F161" s="207" t="s">
        <v>842</v>
      </c>
      <c r="G161" s="205"/>
      <c r="H161" s="208">
        <v>4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158</v>
      </c>
      <c r="AU161" s="214" t="s">
        <v>83</v>
      </c>
      <c r="AV161" s="14" t="s">
        <v>83</v>
      </c>
      <c r="AW161" s="14" t="s">
        <v>35</v>
      </c>
      <c r="AX161" s="14" t="s">
        <v>73</v>
      </c>
      <c r="AY161" s="214" t="s">
        <v>145</v>
      </c>
    </row>
    <row r="162" spans="1:65" s="15" customFormat="1">
      <c r="B162" s="215"/>
      <c r="C162" s="216"/>
      <c r="D162" s="187" t="s">
        <v>158</v>
      </c>
      <c r="E162" s="217" t="s">
        <v>19</v>
      </c>
      <c r="F162" s="218" t="s">
        <v>170</v>
      </c>
      <c r="G162" s="216"/>
      <c r="H162" s="219">
        <v>4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158</v>
      </c>
      <c r="AU162" s="225" t="s">
        <v>83</v>
      </c>
      <c r="AV162" s="15" t="s">
        <v>152</v>
      </c>
      <c r="AW162" s="15" t="s">
        <v>35</v>
      </c>
      <c r="AX162" s="15" t="s">
        <v>81</v>
      </c>
      <c r="AY162" s="225" t="s">
        <v>145</v>
      </c>
    </row>
    <row r="163" spans="1:65" s="2" customFormat="1" ht="24.2" customHeight="1">
      <c r="A163" s="35"/>
      <c r="B163" s="36"/>
      <c r="C163" s="174" t="s">
        <v>8</v>
      </c>
      <c r="D163" s="174" t="s">
        <v>147</v>
      </c>
      <c r="E163" s="175" t="s">
        <v>871</v>
      </c>
      <c r="F163" s="176" t="s">
        <v>872</v>
      </c>
      <c r="G163" s="177" t="s">
        <v>867</v>
      </c>
      <c r="H163" s="178">
        <v>2</v>
      </c>
      <c r="I163" s="179"/>
      <c r="J163" s="180">
        <f>ROUND(I163*H163,2)</f>
        <v>0</v>
      </c>
      <c r="K163" s="176" t="s">
        <v>784</v>
      </c>
      <c r="L163" s="40"/>
      <c r="M163" s="181" t="s">
        <v>19</v>
      </c>
      <c r="N163" s="182" t="s">
        <v>44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152</v>
      </c>
      <c r="AT163" s="185" t="s">
        <v>147</v>
      </c>
      <c r="AU163" s="185" t="s">
        <v>83</v>
      </c>
      <c r="AY163" s="18" t="s">
        <v>145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81</v>
      </c>
      <c r="BK163" s="186">
        <f>ROUND(I163*H163,2)</f>
        <v>0</v>
      </c>
      <c r="BL163" s="18" t="s">
        <v>152</v>
      </c>
      <c r="BM163" s="185" t="s">
        <v>873</v>
      </c>
    </row>
    <row r="164" spans="1:65" s="2" customFormat="1" ht="58.5">
      <c r="A164" s="35"/>
      <c r="B164" s="36"/>
      <c r="C164" s="37"/>
      <c r="D164" s="187" t="s">
        <v>154</v>
      </c>
      <c r="E164" s="37"/>
      <c r="F164" s="188" t="s">
        <v>874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154</v>
      </c>
      <c r="AU164" s="18" t="s">
        <v>83</v>
      </c>
    </row>
    <row r="165" spans="1:65" s="13" customFormat="1">
      <c r="B165" s="194"/>
      <c r="C165" s="195"/>
      <c r="D165" s="187" t="s">
        <v>158</v>
      </c>
      <c r="E165" s="196" t="s">
        <v>19</v>
      </c>
      <c r="F165" s="197" t="s">
        <v>875</v>
      </c>
      <c r="G165" s="195"/>
      <c r="H165" s="196" t="s">
        <v>19</v>
      </c>
      <c r="I165" s="198"/>
      <c r="J165" s="195"/>
      <c r="K165" s="195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158</v>
      </c>
      <c r="AU165" s="203" t="s">
        <v>83</v>
      </c>
      <c r="AV165" s="13" t="s">
        <v>81</v>
      </c>
      <c r="AW165" s="13" t="s">
        <v>35</v>
      </c>
      <c r="AX165" s="13" t="s">
        <v>73</v>
      </c>
      <c r="AY165" s="203" t="s">
        <v>145</v>
      </c>
    </row>
    <row r="166" spans="1:65" s="14" customFormat="1">
      <c r="B166" s="204"/>
      <c r="C166" s="205"/>
      <c r="D166" s="187" t="s">
        <v>158</v>
      </c>
      <c r="E166" s="206" t="s">
        <v>19</v>
      </c>
      <c r="F166" s="207" t="s">
        <v>876</v>
      </c>
      <c r="G166" s="205"/>
      <c r="H166" s="208">
        <v>2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158</v>
      </c>
      <c r="AU166" s="214" t="s">
        <v>83</v>
      </c>
      <c r="AV166" s="14" t="s">
        <v>83</v>
      </c>
      <c r="AW166" s="14" t="s">
        <v>35</v>
      </c>
      <c r="AX166" s="14" t="s">
        <v>73</v>
      </c>
      <c r="AY166" s="214" t="s">
        <v>145</v>
      </c>
    </row>
    <row r="167" spans="1:65" s="15" customFormat="1">
      <c r="B167" s="215"/>
      <c r="C167" s="216"/>
      <c r="D167" s="187" t="s">
        <v>158</v>
      </c>
      <c r="E167" s="217" t="s">
        <v>19</v>
      </c>
      <c r="F167" s="218" t="s">
        <v>170</v>
      </c>
      <c r="G167" s="216"/>
      <c r="H167" s="219">
        <v>2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158</v>
      </c>
      <c r="AU167" s="225" t="s">
        <v>83</v>
      </c>
      <c r="AV167" s="15" t="s">
        <v>152</v>
      </c>
      <c r="AW167" s="15" t="s">
        <v>35</v>
      </c>
      <c r="AX167" s="15" t="s">
        <v>81</v>
      </c>
      <c r="AY167" s="225" t="s">
        <v>145</v>
      </c>
    </row>
    <row r="168" spans="1:65" s="2" customFormat="1" ht="37.9" customHeight="1">
      <c r="A168" s="35"/>
      <c r="B168" s="36"/>
      <c r="C168" s="174" t="s">
        <v>266</v>
      </c>
      <c r="D168" s="174" t="s">
        <v>147</v>
      </c>
      <c r="E168" s="175" t="s">
        <v>877</v>
      </c>
      <c r="F168" s="176" t="s">
        <v>878</v>
      </c>
      <c r="G168" s="177" t="s">
        <v>181</v>
      </c>
      <c r="H168" s="178">
        <v>700</v>
      </c>
      <c r="I168" s="179"/>
      <c r="J168" s="180">
        <f>ROUND(I168*H168,2)</f>
        <v>0</v>
      </c>
      <c r="K168" s="176" t="s">
        <v>784</v>
      </c>
      <c r="L168" s="40"/>
      <c r="M168" s="181" t="s">
        <v>19</v>
      </c>
      <c r="N168" s="182" t="s">
        <v>44</v>
      </c>
      <c r="O168" s="65"/>
      <c r="P168" s="183">
        <f>O168*H168</f>
        <v>0</v>
      </c>
      <c r="Q168" s="183">
        <v>0</v>
      </c>
      <c r="R168" s="183">
        <f>Q168*H168</f>
        <v>0</v>
      </c>
      <c r="S168" s="183">
        <v>0</v>
      </c>
      <c r="T168" s="18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5" t="s">
        <v>152</v>
      </c>
      <c r="AT168" s="185" t="s">
        <v>147</v>
      </c>
      <c r="AU168" s="185" t="s">
        <v>83</v>
      </c>
      <c r="AY168" s="18" t="s">
        <v>145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18" t="s">
        <v>81</v>
      </c>
      <c r="BK168" s="186">
        <f>ROUND(I168*H168,2)</f>
        <v>0</v>
      </c>
      <c r="BL168" s="18" t="s">
        <v>152</v>
      </c>
      <c r="BM168" s="185" t="s">
        <v>879</v>
      </c>
    </row>
    <row r="169" spans="1:65" s="2" customFormat="1" ht="58.5">
      <c r="A169" s="35"/>
      <c r="B169" s="36"/>
      <c r="C169" s="37"/>
      <c r="D169" s="187" t="s">
        <v>154</v>
      </c>
      <c r="E169" s="37"/>
      <c r="F169" s="188" t="s">
        <v>880</v>
      </c>
      <c r="G169" s="37"/>
      <c r="H169" s="37"/>
      <c r="I169" s="189"/>
      <c r="J169" s="37"/>
      <c r="K169" s="37"/>
      <c r="L169" s="40"/>
      <c r="M169" s="190"/>
      <c r="N169" s="191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154</v>
      </c>
      <c r="AU169" s="18" t="s">
        <v>83</v>
      </c>
    </row>
    <row r="170" spans="1:65" s="13" customFormat="1">
      <c r="B170" s="194"/>
      <c r="C170" s="195"/>
      <c r="D170" s="187" t="s">
        <v>158</v>
      </c>
      <c r="E170" s="196" t="s">
        <v>19</v>
      </c>
      <c r="F170" s="197" t="s">
        <v>881</v>
      </c>
      <c r="G170" s="195"/>
      <c r="H170" s="196" t="s">
        <v>19</v>
      </c>
      <c r="I170" s="198"/>
      <c r="J170" s="195"/>
      <c r="K170" s="195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158</v>
      </c>
      <c r="AU170" s="203" t="s">
        <v>83</v>
      </c>
      <c r="AV170" s="13" t="s">
        <v>81</v>
      </c>
      <c r="AW170" s="13" t="s">
        <v>35</v>
      </c>
      <c r="AX170" s="13" t="s">
        <v>73</v>
      </c>
      <c r="AY170" s="203" t="s">
        <v>145</v>
      </c>
    </row>
    <row r="171" spans="1:65" s="13" customFormat="1">
      <c r="B171" s="194"/>
      <c r="C171" s="195"/>
      <c r="D171" s="187" t="s">
        <v>158</v>
      </c>
      <c r="E171" s="196" t="s">
        <v>19</v>
      </c>
      <c r="F171" s="197" t="s">
        <v>848</v>
      </c>
      <c r="G171" s="195"/>
      <c r="H171" s="196" t="s">
        <v>19</v>
      </c>
      <c r="I171" s="198"/>
      <c r="J171" s="195"/>
      <c r="K171" s="195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158</v>
      </c>
      <c r="AU171" s="203" t="s">
        <v>83</v>
      </c>
      <c r="AV171" s="13" t="s">
        <v>81</v>
      </c>
      <c r="AW171" s="13" t="s">
        <v>35</v>
      </c>
      <c r="AX171" s="13" t="s">
        <v>73</v>
      </c>
      <c r="AY171" s="203" t="s">
        <v>145</v>
      </c>
    </row>
    <row r="172" spans="1:65" s="14" customFormat="1">
      <c r="B172" s="204"/>
      <c r="C172" s="205"/>
      <c r="D172" s="187" t="s">
        <v>158</v>
      </c>
      <c r="E172" s="206" t="s">
        <v>19</v>
      </c>
      <c r="F172" s="207" t="s">
        <v>882</v>
      </c>
      <c r="G172" s="205"/>
      <c r="H172" s="208">
        <v>400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158</v>
      </c>
      <c r="AU172" s="214" t="s">
        <v>83</v>
      </c>
      <c r="AV172" s="14" t="s">
        <v>83</v>
      </c>
      <c r="AW172" s="14" t="s">
        <v>35</v>
      </c>
      <c r="AX172" s="14" t="s">
        <v>73</v>
      </c>
      <c r="AY172" s="214" t="s">
        <v>145</v>
      </c>
    </row>
    <row r="173" spans="1:65" s="13" customFormat="1">
      <c r="B173" s="194"/>
      <c r="C173" s="195"/>
      <c r="D173" s="187" t="s">
        <v>158</v>
      </c>
      <c r="E173" s="196" t="s">
        <v>19</v>
      </c>
      <c r="F173" s="197" t="s">
        <v>850</v>
      </c>
      <c r="G173" s="195"/>
      <c r="H173" s="196" t="s">
        <v>19</v>
      </c>
      <c r="I173" s="198"/>
      <c r="J173" s="195"/>
      <c r="K173" s="195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158</v>
      </c>
      <c r="AU173" s="203" t="s">
        <v>83</v>
      </c>
      <c r="AV173" s="13" t="s">
        <v>81</v>
      </c>
      <c r="AW173" s="13" t="s">
        <v>35</v>
      </c>
      <c r="AX173" s="13" t="s">
        <v>73</v>
      </c>
      <c r="AY173" s="203" t="s">
        <v>145</v>
      </c>
    </row>
    <row r="174" spans="1:65" s="14" customFormat="1">
      <c r="B174" s="204"/>
      <c r="C174" s="205"/>
      <c r="D174" s="187" t="s">
        <v>158</v>
      </c>
      <c r="E174" s="206" t="s">
        <v>19</v>
      </c>
      <c r="F174" s="207" t="s">
        <v>883</v>
      </c>
      <c r="G174" s="205"/>
      <c r="H174" s="208">
        <v>300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158</v>
      </c>
      <c r="AU174" s="214" t="s">
        <v>83</v>
      </c>
      <c r="AV174" s="14" t="s">
        <v>83</v>
      </c>
      <c r="AW174" s="14" t="s">
        <v>35</v>
      </c>
      <c r="AX174" s="14" t="s">
        <v>73</v>
      </c>
      <c r="AY174" s="214" t="s">
        <v>145</v>
      </c>
    </row>
    <row r="175" spans="1:65" s="15" customFormat="1">
      <c r="B175" s="215"/>
      <c r="C175" s="216"/>
      <c r="D175" s="187" t="s">
        <v>158</v>
      </c>
      <c r="E175" s="217" t="s">
        <v>19</v>
      </c>
      <c r="F175" s="218" t="s">
        <v>170</v>
      </c>
      <c r="G175" s="216"/>
      <c r="H175" s="219">
        <v>700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158</v>
      </c>
      <c r="AU175" s="225" t="s">
        <v>83</v>
      </c>
      <c r="AV175" s="15" t="s">
        <v>152</v>
      </c>
      <c r="AW175" s="15" t="s">
        <v>35</v>
      </c>
      <c r="AX175" s="15" t="s">
        <v>81</v>
      </c>
      <c r="AY175" s="225" t="s">
        <v>145</v>
      </c>
    </row>
    <row r="176" spans="1:65" s="12" customFormat="1" ht="25.9" customHeight="1">
      <c r="B176" s="158"/>
      <c r="C176" s="159"/>
      <c r="D176" s="160" t="s">
        <v>72</v>
      </c>
      <c r="E176" s="161" t="s">
        <v>884</v>
      </c>
      <c r="F176" s="161" t="s">
        <v>885</v>
      </c>
      <c r="G176" s="159"/>
      <c r="H176" s="159"/>
      <c r="I176" s="162"/>
      <c r="J176" s="163">
        <f>BK176</f>
        <v>0</v>
      </c>
      <c r="K176" s="159"/>
      <c r="L176" s="164"/>
      <c r="M176" s="165"/>
      <c r="N176" s="166"/>
      <c r="O176" s="166"/>
      <c r="P176" s="167">
        <f>SUM(P177:P211)</f>
        <v>0</v>
      </c>
      <c r="Q176" s="166"/>
      <c r="R176" s="167">
        <f>SUM(R177:R211)</f>
        <v>0</v>
      </c>
      <c r="S176" s="166"/>
      <c r="T176" s="168">
        <f>SUM(T177:T211)</f>
        <v>0</v>
      </c>
      <c r="AR176" s="169" t="s">
        <v>152</v>
      </c>
      <c r="AT176" s="170" t="s">
        <v>72</v>
      </c>
      <c r="AU176" s="170" t="s">
        <v>73</v>
      </c>
      <c r="AY176" s="169" t="s">
        <v>145</v>
      </c>
      <c r="BK176" s="171">
        <f>SUM(BK177:BK211)</f>
        <v>0</v>
      </c>
    </row>
    <row r="177" spans="1:65" s="2" customFormat="1" ht="49.15" customHeight="1">
      <c r="A177" s="35"/>
      <c r="B177" s="36"/>
      <c r="C177" s="174" t="s">
        <v>274</v>
      </c>
      <c r="D177" s="174" t="s">
        <v>147</v>
      </c>
      <c r="E177" s="175" t="s">
        <v>886</v>
      </c>
      <c r="F177" s="176" t="s">
        <v>887</v>
      </c>
      <c r="G177" s="177" t="s">
        <v>225</v>
      </c>
      <c r="H177" s="178">
        <v>29.864000000000001</v>
      </c>
      <c r="I177" s="179"/>
      <c r="J177" s="180">
        <f>ROUND(I177*H177,2)</f>
        <v>0</v>
      </c>
      <c r="K177" s="176" t="s">
        <v>784</v>
      </c>
      <c r="L177" s="40"/>
      <c r="M177" s="181" t="s">
        <v>19</v>
      </c>
      <c r="N177" s="182" t="s">
        <v>44</v>
      </c>
      <c r="O177" s="65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85" t="s">
        <v>807</v>
      </c>
      <c r="AT177" s="185" t="s">
        <v>147</v>
      </c>
      <c r="AU177" s="185" t="s">
        <v>81</v>
      </c>
      <c r="AY177" s="18" t="s">
        <v>145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18" t="s">
        <v>81</v>
      </c>
      <c r="BK177" s="186">
        <f>ROUND(I177*H177,2)</f>
        <v>0</v>
      </c>
      <c r="BL177" s="18" t="s">
        <v>807</v>
      </c>
      <c r="BM177" s="185" t="s">
        <v>888</v>
      </c>
    </row>
    <row r="178" spans="1:65" s="2" customFormat="1" ht="97.5">
      <c r="A178" s="35"/>
      <c r="B178" s="36"/>
      <c r="C178" s="37"/>
      <c r="D178" s="187" t="s">
        <v>154</v>
      </c>
      <c r="E178" s="37"/>
      <c r="F178" s="188" t="s">
        <v>889</v>
      </c>
      <c r="G178" s="37"/>
      <c r="H178" s="37"/>
      <c r="I178" s="189"/>
      <c r="J178" s="37"/>
      <c r="K178" s="37"/>
      <c r="L178" s="40"/>
      <c r="M178" s="190"/>
      <c r="N178" s="191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154</v>
      </c>
      <c r="AU178" s="18" t="s">
        <v>81</v>
      </c>
    </row>
    <row r="179" spans="1:65" s="13" customFormat="1">
      <c r="B179" s="194"/>
      <c r="C179" s="195"/>
      <c r="D179" s="187" t="s">
        <v>158</v>
      </c>
      <c r="E179" s="196" t="s">
        <v>19</v>
      </c>
      <c r="F179" s="197" t="s">
        <v>890</v>
      </c>
      <c r="G179" s="195"/>
      <c r="H179" s="196" t="s">
        <v>19</v>
      </c>
      <c r="I179" s="198"/>
      <c r="J179" s="195"/>
      <c r="K179" s="195"/>
      <c r="L179" s="199"/>
      <c r="M179" s="200"/>
      <c r="N179" s="201"/>
      <c r="O179" s="201"/>
      <c r="P179" s="201"/>
      <c r="Q179" s="201"/>
      <c r="R179" s="201"/>
      <c r="S179" s="201"/>
      <c r="T179" s="202"/>
      <c r="AT179" s="203" t="s">
        <v>158</v>
      </c>
      <c r="AU179" s="203" t="s">
        <v>81</v>
      </c>
      <c r="AV179" s="13" t="s">
        <v>81</v>
      </c>
      <c r="AW179" s="13" t="s">
        <v>35</v>
      </c>
      <c r="AX179" s="13" t="s">
        <v>73</v>
      </c>
      <c r="AY179" s="203" t="s">
        <v>145</v>
      </c>
    </row>
    <row r="180" spans="1:65" s="14" customFormat="1">
      <c r="B180" s="204"/>
      <c r="C180" s="205"/>
      <c r="D180" s="187" t="s">
        <v>158</v>
      </c>
      <c r="E180" s="206" t="s">
        <v>19</v>
      </c>
      <c r="F180" s="207" t="s">
        <v>891</v>
      </c>
      <c r="G180" s="205"/>
      <c r="H180" s="208">
        <v>29.864000000000001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158</v>
      </c>
      <c r="AU180" s="214" t="s">
        <v>81</v>
      </c>
      <c r="AV180" s="14" t="s">
        <v>83</v>
      </c>
      <c r="AW180" s="14" t="s">
        <v>35</v>
      </c>
      <c r="AX180" s="14" t="s">
        <v>73</v>
      </c>
      <c r="AY180" s="214" t="s">
        <v>145</v>
      </c>
    </row>
    <row r="181" spans="1:65" s="15" customFormat="1">
      <c r="B181" s="215"/>
      <c r="C181" s="216"/>
      <c r="D181" s="187" t="s">
        <v>158</v>
      </c>
      <c r="E181" s="217" t="s">
        <v>19</v>
      </c>
      <c r="F181" s="218" t="s">
        <v>170</v>
      </c>
      <c r="G181" s="216"/>
      <c r="H181" s="219">
        <v>29.864000000000001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158</v>
      </c>
      <c r="AU181" s="225" t="s">
        <v>81</v>
      </c>
      <c r="AV181" s="15" t="s">
        <v>152</v>
      </c>
      <c r="AW181" s="15" t="s">
        <v>35</v>
      </c>
      <c r="AX181" s="15" t="s">
        <v>81</v>
      </c>
      <c r="AY181" s="225" t="s">
        <v>145</v>
      </c>
    </row>
    <row r="182" spans="1:65" s="2" customFormat="1" ht="49.15" customHeight="1">
      <c r="A182" s="35"/>
      <c r="B182" s="36"/>
      <c r="C182" s="174" t="s">
        <v>280</v>
      </c>
      <c r="D182" s="174" t="s">
        <v>147</v>
      </c>
      <c r="E182" s="175" t="s">
        <v>892</v>
      </c>
      <c r="F182" s="176" t="s">
        <v>893</v>
      </c>
      <c r="G182" s="177" t="s">
        <v>225</v>
      </c>
      <c r="H182" s="178">
        <v>77.924999999999997</v>
      </c>
      <c r="I182" s="179"/>
      <c r="J182" s="180">
        <f>ROUND(I182*H182,2)</f>
        <v>0</v>
      </c>
      <c r="K182" s="176" t="s">
        <v>784</v>
      </c>
      <c r="L182" s="40"/>
      <c r="M182" s="181" t="s">
        <v>19</v>
      </c>
      <c r="N182" s="182" t="s">
        <v>44</v>
      </c>
      <c r="O182" s="65"/>
      <c r="P182" s="183">
        <f>O182*H182</f>
        <v>0</v>
      </c>
      <c r="Q182" s="183">
        <v>0</v>
      </c>
      <c r="R182" s="183">
        <f>Q182*H182</f>
        <v>0</v>
      </c>
      <c r="S182" s="183">
        <v>0</v>
      </c>
      <c r="T182" s="18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85" t="s">
        <v>807</v>
      </c>
      <c r="AT182" s="185" t="s">
        <v>147</v>
      </c>
      <c r="AU182" s="185" t="s">
        <v>81</v>
      </c>
      <c r="AY182" s="18" t="s">
        <v>145</v>
      </c>
      <c r="BE182" s="186">
        <f>IF(N182="základní",J182,0)</f>
        <v>0</v>
      </c>
      <c r="BF182" s="186">
        <f>IF(N182="snížená",J182,0)</f>
        <v>0</v>
      </c>
      <c r="BG182" s="186">
        <f>IF(N182="zákl. přenesená",J182,0)</f>
        <v>0</v>
      </c>
      <c r="BH182" s="186">
        <f>IF(N182="sníž. přenesená",J182,0)</f>
        <v>0</v>
      </c>
      <c r="BI182" s="186">
        <f>IF(N182="nulová",J182,0)</f>
        <v>0</v>
      </c>
      <c r="BJ182" s="18" t="s">
        <v>81</v>
      </c>
      <c r="BK182" s="186">
        <f>ROUND(I182*H182,2)</f>
        <v>0</v>
      </c>
      <c r="BL182" s="18" t="s">
        <v>807</v>
      </c>
      <c r="BM182" s="185" t="s">
        <v>894</v>
      </c>
    </row>
    <row r="183" spans="1:65" s="2" customFormat="1" ht="97.5">
      <c r="A183" s="35"/>
      <c r="B183" s="36"/>
      <c r="C183" s="37"/>
      <c r="D183" s="187" t="s">
        <v>154</v>
      </c>
      <c r="E183" s="37"/>
      <c r="F183" s="188" t="s">
        <v>895</v>
      </c>
      <c r="G183" s="37"/>
      <c r="H183" s="37"/>
      <c r="I183" s="189"/>
      <c r="J183" s="37"/>
      <c r="K183" s="37"/>
      <c r="L183" s="40"/>
      <c r="M183" s="190"/>
      <c r="N183" s="191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154</v>
      </c>
      <c r="AU183" s="18" t="s">
        <v>81</v>
      </c>
    </row>
    <row r="184" spans="1:65" s="13" customFormat="1">
      <c r="B184" s="194"/>
      <c r="C184" s="195"/>
      <c r="D184" s="187" t="s">
        <v>158</v>
      </c>
      <c r="E184" s="196" t="s">
        <v>19</v>
      </c>
      <c r="F184" s="197" t="s">
        <v>809</v>
      </c>
      <c r="G184" s="195"/>
      <c r="H184" s="196" t="s">
        <v>19</v>
      </c>
      <c r="I184" s="198"/>
      <c r="J184" s="195"/>
      <c r="K184" s="195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158</v>
      </c>
      <c r="AU184" s="203" t="s">
        <v>81</v>
      </c>
      <c r="AV184" s="13" t="s">
        <v>81</v>
      </c>
      <c r="AW184" s="13" t="s">
        <v>35</v>
      </c>
      <c r="AX184" s="13" t="s">
        <v>73</v>
      </c>
      <c r="AY184" s="203" t="s">
        <v>145</v>
      </c>
    </row>
    <row r="185" spans="1:65" s="14" customFormat="1">
      <c r="B185" s="204"/>
      <c r="C185" s="205"/>
      <c r="D185" s="187" t="s">
        <v>158</v>
      </c>
      <c r="E185" s="206" t="s">
        <v>19</v>
      </c>
      <c r="F185" s="207" t="s">
        <v>810</v>
      </c>
      <c r="G185" s="205"/>
      <c r="H185" s="208">
        <v>25.384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158</v>
      </c>
      <c r="AU185" s="214" t="s">
        <v>81</v>
      </c>
      <c r="AV185" s="14" t="s">
        <v>83</v>
      </c>
      <c r="AW185" s="14" t="s">
        <v>35</v>
      </c>
      <c r="AX185" s="14" t="s">
        <v>73</v>
      </c>
      <c r="AY185" s="214" t="s">
        <v>145</v>
      </c>
    </row>
    <row r="186" spans="1:65" s="13" customFormat="1">
      <c r="B186" s="194"/>
      <c r="C186" s="195"/>
      <c r="D186" s="187" t="s">
        <v>158</v>
      </c>
      <c r="E186" s="196" t="s">
        <v>19</v>
      </c>
      <c r="F186" s="197" t="s">
        <v>811</v>
      </c>
      <c r="G186" s="195"/>
      <c r="H186" s="196" t="s">
        <v>19</v>
      </c>
      <c r="I186" s="198"/>
      <c r="J186" s="195"/>
      <c r="K186" s="195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158</v>
      </c>
      <c r="AU186" s="203" t="s">
        <v>81</v>
      </c>
      <c r="AV186" s="13" t="s">
        <v>81</v>
      </c>
      <c r="AW186" s="13" t="s">
        <v>35</v>
      </c>
      <c r="AX186" s="13" t="s">
        <v>73</v>
      </c>
      <c r="AY186" s="203" t="s">
        <v>145</v>
      </c>
    </row>
    <row r="187" spans="1:65" s="14" customFormat="1">
      <c r="B187" s="204"/>
      <c r="C187" s="205"/>
      <c r="D187" s="187" t="s">
        <v>158</v>
      </c>
      <c r="E187" s="206" t="s">
        <v>19</v>
      </c>
      <c r="F187" s="207" t="s">
        <v>812</v>
      </c>
      <c r="G187" s="205"/>
      <c r="H187" s="208">
        <v>51</v>
      </c>
      <c r="I187" s="209"/>
      <c r="J187" s="205"/>
      <c r="K187" s="205"/>
      <c r="L187" s="210"/>
      <c r="M187" s="211"/>
      <c r="N187" s="212"/>
      <c r="O187" s="212"/>
      <c r="P187" s="212"/>
      <c r="Q187" s="212"/>
      <c r="R187" s="212"/>
      <c r="S187" s="212"/>
      <c r="T187" s="213"/>
      <c r="AT187" s="214" t="s">
        <v>158</v>
      </c>
      <c r="AU187" s="214" t="s">
        <v>81</v>
      </c>
      <c r="AV187" s="14" t="s">
        <v>83</v>
      </c>
      <c r="AW187" s="14" t="s">
        <v>35</v>
      </c>
      <c r="AX187" s="14" t="s">
        <v>73</v>
      </c>
      <c r="AY187" s="214" t="s">
        <v>145</v>
      </c>
    </row>
    <row r="188" spans="1:65" s="13" customFormat="1">
      <c r="B188" s="194"/>
      <c r="C188" s="195"/>
      <c r="D188" s="187" t="s">
        <v>158</v>
      </c>
      <c r="E188" s="196" t="s">
        <v>19</v>
      </c>
      <c r="F188" s="197" t="s">
        <v>792</v>
      </c>
      <c r="G188" s="195"/>
      <c r="H188" s="196" t="s">
        <v>19</v>
      </c>
      <c r="I188" s="198"/>
      <c r="J188" s="195"/>
      <c r="K188" s="195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158</v>
      </c>
      <c r="AU188" s="203" t="s">
        <v>81</v>
      </c>
      <c r="AV188" s="13" t="s">
        <v>81</v>
      </c>
      <c r="AW188" s="13" t="s">
        <v>35</v>
      </c>
      <c r="AX188" s="13" t="s">
        <v>73</v>
      </c>
      <c r="AY188" s="203" t="s">
        <v>145</v>
      </c>
    </row>
    <row r="189" spans="1:65" s="14" customFormat="1">
      <c r="B189" s="204"/>
      <c r="C189" s="205"/>
      <c r="D189" s="187" t="s">
        <v>158</v>
      </c>
      <c r="E189" s="206" t="s">
        <v>19</v>
      </c>
      <c r="F189" s="207" t="s">
        <v>793</v>
      </c>
      <c r="G189" s="205"/>
      <c r="H189" s="208">
        <v>1.5409999999999999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158</v>
      </c>
      <c r="AU189" s="214" t="s">
        <v>81</v>
      </c>
      <c r="AV189" s="14" t="s">
        <v>83</v>
      </c>
      <c r="AW189" s="14" t="s">
        <v>35</v>
      </c>
      <c r="AX189" s="14" t="s">
        <v>73</v>
      </c>
      <c r="AY189" s="214" t="s">
        <v>145</v>
      </c>
    </row>
    <row r="190" spans="1:65" s="15" customFormat="1">
      <c r="B190" s="215"/>
      <c r="C190" s="216"/>
      <c r="D190" s="187" t="s">
        <v>158</v>
      </c>
      <c r="E190" s="217" t="s">
        <v>19</v>
      </c>
      <c r="F190" s="218" t="s">
        <v>170</v>
      </c>
      <c r="G190" s="216"/>
      <c r="H190" s="219">
        <v>77.924999999999997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158</v>
      </c>
      <c r="AU190" s="225" t="s">
        <v>81</v>
      </c>
      <c r="AV190" s="15" t="s">
        <v>152</v>
      </c>
      <c r="AW190" s="15" t="s">
        <v>35</v>
      </c>
      <c r="AX190" s="15" t="s">
        <v>81</v>
      </c>
      <c r="AY190" s="225" t="s">
        <v>145</v>
      </c>
    </row>
    <row r="191" spans="1:65" s="2" customFormat="1" ht="21.75" customHeight="1">
      <c r="A191" s="35"/>
      <c r="B191" s="36"/>
      <c r="C191" s="174" t="s">
        <v>288</v>
      </c>
      <c r="D191" s="174" t="s">
        <v>147</v>
      </c>
      <c r="E191" s="175" t="s">
        <v>896</v>
      </c>
      <c r="F191" s="176" t="s">
        <v>897</v>
      </c>
      <c r="G191" s="177" t="s">
        <v>225</v>
      </c>
      <c r="H191" s="178">
        <v>77.924999999999997</v>
      </c>
      <c r="I191" s="179"/>
      <c r="J191" s="180">
        <f>ROUND(I191*H191,2)</f>
        <v>0</v>
      </c>
      <c r="K191" s="176" t="s">
        <v>784</v>
      </c>
      <c r="L191" s="40"/>
      <c r="M191" s="181" t="s">
        <v>19</v>
      </c>
      <c r="N191" s="182" t="s">
        <v>44</v>
      </c>
      <c r="O191" s="65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807</v>
      </c>
      <c r="AT191" s="185" t="s">
        <v>147</v>
      </c>
      <c r="AU191" s="185" t="s">
        <v>81</v>
      </c>
      <c r="AY191" s="18" t="s">
        <v>145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81</v>
      </c>
      <c r="BK191" s="186">
        <f>ROUND(I191*H191,2)</f>
        <v>0</v>
      </c>
      <c r="BL191" s="18" t="s">
        <v>807</v>
      </c>
      <c r="BM191" s="185" t="s">
        <v>898</v>
      </c>
    </row>
    <row r="192" spans="1:65" s="2" customFormat="1" ht="48.75">
      <c r="A192" s="35"/>
      <c r="B192" s="36"/>
      <c r="C192" s="37"/>
      <c r="D192" s="187" t="s">
        <v>154</v>
      </c>
      <c r="E192" s="37"/>
      <c r="F192" s="188" t="s">
        <v>899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154</v>
      </c>
      <c r="AU192" s="18" t="s">
        <v>81</v>
      </c>
    </row>
    <row r="193" spans="1:65" s="13" customFormat="1">
      <c r="B193" s="194"/>
      <c r="C193" s="195"/>
      <c r="D193" s="187" t="s">
        <v>158</v>
      </c>
      <c r="E193" s="196" t="s">
        <v>19</v>
      </c>
      <c r="F193" s="197" t="s">
        <v>809</v>
      </c>
      <c r="G193" s="195"/>
      <c r="H193" s="196" t="s">
        <v>19</v>
      </c>
      <c r="I193" s="198"/>
      <c r="J193" s="195"/>
      <c r="K193" s="195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158</v>
      </c>
      <c r="AU193" s="203" t="s">
        <v>81</v>
      </c>
      <c r="AV193" s="13" t="s">
        <v>81</v>
      </c>
      <c r="AW193" s="13" t="s">
        <v>35</v>
      </c>
      <c r="AX193" s="13" t="s">
        <v>73</v>
      </c>
      <c r="AY193" s="203" t="s">
        <v>145</v>
      </c>
    </row>
    <row r="194" spans="1:65" s="14" customFormat="1">
      <c r="B194" s="204"/>
      <c r="C194" s="205"/>
      <c r="D194" s="187" t="s">
        <v>158</v>
      </c>
      <c r="E194" s="206" t="s">
        <v>19</v>
      </c>
      <c r="F194" s="207" t="s">
        <v>810</v>
      </c>
      <c r="G194" s="205"/>
      <c r="H194" s="208">
        <v>25.384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158</v>
      </c>
      <c r="AU194" s="214" t="s">
        <v>81</v>
      </c>
      <c r="AV194" s="14" t="s">
        <v>83</v>
      </c>
      <c r="AW194" s="14" t="s">
        <v>35</v>
      </c>
      <c r="AX194" s="14" t="s">
        <v>73</v>
      </c>
      <c r="AY194" s="214" t="s">
        <v>145</v>
      </c>
    </row>
    <row r="195" spans="1:65" s="13" customFormat="1">
      <c r="B195" s="194"/>
      <c r="C195" s="195"/>
      <c r="D195" s="187" t="s">
        <v>158</v>
      </c>
      <c r="E195" s="196" t="s">
        <v>19</v>
      </c>
      <c r="F195" s="197" t="s">
        <v>811</v>
      </c>
      <c r="G195" s="195"/>
      <c r="H195" s="196" t="s">
        <v>19</v>
      </c>
      <c r="I195" s="198"/>
      <c r="J195" s="195"/>
      <c r="K195" s="195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158</v>
      </c>
      <c r="AU195" s="203" t="s">
        <v>81</v>
      </c>
      <c r="AV195" s="13" t="s">
        <v>81</v>
      </c>
      <c r="AW195" s="13" t="s">
        <v>35</v>
      </c>
      <c r="AX195" s="13" t="s">
        <v>73</v>
      </c>
      <c r="AY195" s="203" t="s">
        <v>145</v>
      </c>
    </row>
    <row r="196" spans="1:65" s="14" customFormat="1">
      <c r="B196" s="204"/>
      <c r="C196" s="205"/>
      <c r="D196" s="187" t="s">
        <v>158</v>
      </c>
      <c r="E196" s="206" t="s">
        <v>19</v>
      </c>
      <c r="F196" s="207" t="s">
        <v>812</v>
      </c>
      <c r="G196" s="205"/>
      <c r="H196" s="208">
        <v>51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158</v>
      </c>
      <c r="AU196" s="214" t="s">
        <v>81</v>
      </c>
      <c r="AV196" s="14" t="s">
        <v>83</v>
      </c>
      <c r="AW196" s="14" t="s">
        <v>35</v>
      </c>
      <c r="AX196" s="14" t="s">
        <v>73</v>
      </c>
      <c r="AY196" s="214" t="s">
        <v>145</v>
      </c>
    </row>
    <row r="197" spans="1:65" s="13" customFormat="1">
      <c r="B197" s="194"/>
      <c r="C197" s="195"/>
      <c r="D197" s="187" t="s">
        <v>158</v>
      </c>
      <c r="E197" s="196" t="s">
        <v>19</v>
      </c>
      <c r="F197" s="197" t="s">
        <v>792</v>
      </c>
      <c r="G197" s="195"/>
      <c r="H197" s="196" t="s">
        <v>19</v>
      </c>
      <c r="I197" s="198"/>
      <c r="J197" s="195"/>
      <c r="K197" s="195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158</v>
      </c>
      <c r="AU197" s="203" t="s">
        <v>81</v>
      </c>
      <c r="AV197" s="13" t="s">
        <v>81</v>
      </c>
      <c r="AW197" s="13" t="s">
        <v>35</v>
      </c>
      <c r="AX197" s="13" t="s">
        <v>73</v>
      </c>
      <c r="AY197" s="203" t="s">
        <v>145</v>
      </c>
    </row>
    <row r="198" spans="1:65" s="14" customFormat="1">
      <c r="B198" s="204"/>
      <c r="C198" s="205"/>
      <c r="D198" s="187" t="s">
        <v>158</v>
      </c>
      <c r="E198" s="206" t="s">
        <v>19</v>
      </c>
      <c r="F198" s="207" t="s">
        <v>793</v>
      </c>
      <c r="G198" s="205"/>
      <c r="H198" s="208">
        <v>1.5409999999999999</v>
      </c>
      <c r="I198" s="209"/>
      <c r="J198" s="205"/>
      <c r="K198" s="205"/>
      <c r="L198" s="210"/>
      <c r="M198" s="211"/>
      <c r="N198" s="212"/>
      <c r="O198" s="212"/>
      <c r="P198" s="212"/>
      <c r="Q198" s="212"/>
      <c r="R198" s="212"/>
      <c r="S198" s="212"/>
      <c r="T198" s="213"/>
      <c r="AT198" s="214" t="s">
        <v>158</v>
      </c>
      <c r="AU198" s="214" t="s">
        <v>81</v>
      </c>
      <c r="AV198" s="14" t="s">
        <v>83</v>
      </c>
      <c r="AW198" s="14" t="s">
        <v>35</v>
      </c>
      <c r="AX198" s="14" t="s">
        <v>73</v>
      </c>
      <c r="AY198" s="214" t="s">
        <v>145</v>
      </c>
    </row>
    <row r="199" spans="1:65" s="15" customFormat="1">
      <c r="B199" s="215"/>
      <c r="C199" s="216"/>
      <c r="D199" s="187" t="s">
        <v>158</v>
      </c>
      <c r="E199" s="217" t="s">
        <v>19</v>
      </c>
      <c r="F199" s="218" t="s">
        <v>170</v>
      </c>
      <c r="G199" s="216"/>
      <c r="H199" s="219">
        <v>77.924999999999997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158</v>
      </c>
      <c r="AU199" s="225" t="s">
        <v>81</v>
      </c>
      <c r="AV199" s="15" t="s">
        <v>152</v>
      </c>
      <c r="AW199" s="15" t="s">
        <v>35</v>
      </c>
      <c r="AX199" s="15" t="s">
        <v>81</v>
      </c>
      <c r="AY199" s="225" t="s">
        <v>145</v>
      </c>
    </row>
    <row r="200" spans="1:65" s="2" customFormat="1" ht="33" customHeight="1">
      <c r="A200" s="35"/>
      <c r="B200" s="36"/>
      <c r="C200" s="174" t="s">
        <v>296</v>
      </c>
      <c r="D200" s="174" t="s">
        <v>147</v>
      </c>
      <c r="E200" s="175" t="s">
        <v>900</v>
      </c>
      <c r="F200" s="176" t="s">
        <v>901</v>
      </c>
      <c r="G200" s="177" t="s">
        <v>452</v>
      </c>
      <c r="H200" s="178">
        <v>3</v>
      </c>
      <c r="I200" s="179"/>
      <c r="J200" s="180">
        <f>ROUND(I200*H200,2)</f>
        <v>0</v>
      </c>
      <c r="K200" s="176" t="s">
        <v>784</v>
      </c>
      <c r="L200" s="40"/>
      <c r="M200" s="181" t="s">
        <v>19</v>
      </c>
      <c r="N200" s="182" t="s">
        <v>44</v>
      </c>
      <c r="O200" s="65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807</v>
      </c>
      <c r="AT200" s="185" t="s">
        <v>147</v>
      </c>
      <c r="AU200" s="185" t="s">
        <v>81</v>
      </c>
      <c r="AY200" s="18" t="s">
        <v>145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81</v>
      </c>
      <c r="BK200" s="186">
        <f>ROUND(I200*H200,2)</f>
        <v>0</v>
      </c>
      <c r="BL200" s="18" t="s">
        <v>807</v>
      </c>
      <c r="BM200" s="185" t="s">
        <v>902</v>
      </c>
    </row>
    <row r="201" spans="1:65" s="2" customFormat="1" ht="58.5">
      <c r="A201" s="35"/>
      <c r="B201" s="36"/>
      <c r="C201" s="37"/>
      <c r="D201" s="187" t="s">
        <v>154</v>
      </c>
      <c r="E201" s="37"/>
      <c r="F201" s="188" t="s">
        <v>903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154</v>
      </c>
      <c r="AU201" s="18" t="s">
        <v>81</v>
      </c>
    </row>
    <row r="202" spans="1:65" s="13" customFormat="1">
      <c r="B202" s="194"/>
      <c r="C202" s="195"/>
      <c r="D202" s="187" t="s">
        <v>158</v>
      </c>
      <c r="E202" s="196" t="s">
        <v>19</v>
      </c>
      <c r="F202" s="197" t="s">
        <v>904</v>
      </c>
      <c r="G202" s="195"/>
      <c r="H202" s="196" t="s">
        <v>19</v>
      </c>
      <c r="I202" s="198"/>
      <c r="J202" s="195"/>
      <c r="K202" s="195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158</v>
      </c>
      <c r="AU202" s="203" t="s">
        <v>81</v>
      </c>
      <c r="AV202" s="13" t="s">
        <v>81</v>
      </c>
      <c r="AW202" s="13" t="s">
        <v>35</v>
      </c>
      <c r="AX202" s="13" t="s">
        <v>73</v>
      </c>
      <c r="AY202" s="203" t="s">
        <v>145</v>
      </c>
    </row>
    <row r="203" spans="1:65" s="14" customFormat="1">
      <c r="B203" s="204"/>
      <c r="C203" s="205"/>
      <c r="D203" s="187" t="s">
        <v>158</v>
      </c>
      <c r="E203" s="206" t="s">
        <v>19</v>
      </c>
      <c r="F203" s="207" t="s">
        <v>876</v>
      </c>
      <c r="G203" s="205"/>
      <c r="H203" s="208">
        <v>2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158</v>
      </c>
      <c r="AU203" s="214" t="s">
        <v>81</v>
      </c>
      <c r="AV203" s="14" t="s">
        <v>83</v>
      </c>
      <c r="AW203" s="14" t="s">
        <v>35</v>
      </c>
      <c r="AX203" s="14" t="s">
        <v>73</v>
      </c>
      <c r="AY203" s="214" t="s">
        <v>145</v>
      </c>
    </row>
    <row r="204" spans="1:65" s="13" customFormat="1">
      <c r="B204" s="194"/>
      <c r="C204" s="195"/>
      <c r="D204" s="187" t="s">
        <v>158</v>
      </c>
      <c r="E204" s="196" t="s">
        <v>19</v>
      </c>
      <c r="F204" s="197" t="s">
        <v>905</v>
      </c>
      <c r="G204" s="195"/>
      <c r="H204" s="196" t="s">
        <v>19</v>
      </c>
      <c r="I204" s="198"/>
      <c r="J204" s="195"/>
      <c r="K204" s="195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158</v>
      </c>
      <c r="AU204" s="203" t="s">
        <v>81</v>
      </c>
      <c r="AV204" s="13" t="s">
        <v>81</v>
      </c>
      <c r="AW204" s="13" t="s">
        <v>35</v>
      </c>
      <c r="AX204" s="13" t="s">
        <v>73</v>
      </c>
      <c r="AY204" s="203" t="s">
        <v>145</v>
      </c>
    </row>
    <row r="205" spans="1:65" s="14" customFormat="1">
      <c r="B205" s="204"/>
      <c r="C205" s="205"/>
      <c r="D205" s="187" t="s">
        <v>158</v>
      </c>
      <c r="E205" s="206" t="s">
        <v>19</v>
      </c>
      <c r="F205" s="207" t="s">
        <v>906</v>
      </c>
      <c r="G205" s="205"/>
      <c r="H205" s="208">
        <v>1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158</v>
      </c>
      <c r="AU205" s="214" t="s">
        <v>81</v>
      </c>
      <c r="AV205" s="14" t="s">
        <v>83</v>
      </c>
      <c r="AW205" s="14" t="s">
        <v>35</v>
      </c>
      <c r="AX205" s="14" t="s">
        <v>73</v>
      </c>
      <c r="AY205" s="214" t="s">
        <v>145</v>
      </c>
    </row>
    <row r="206" spans="1:65" s="15" customFormat="1">
      <c r="B206" s="215"/>
      <c r="C206" s="216"/>
      <c r="D206" s="187" t="s">
        <v>158</v>
      </c>
      <c r="E206" s="217" t="s">
        <v>19</v>
      </c>
      <c r="F206" s="218" t="s">
        <v>170</v>
      </c>
      <c r="G206" s="216"/>
      <c r="H206" s="219">
        <v>3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158</v>
      </c>
      <c r="AU206" s="225" t="s">
        <v>81</v>
      </c>
      <c r="AV206" s="15" t="s">
        <v>152</v>
      </c>
      <c r="AW206" s="15" t="s">
        <v>35</v>
      </c>
      <c r="AX206" s="15" t="s">
        <v>81</v>
      </c>
      <c r="AY206" s="225" t="s">
        <v>145</v>
      </c>
    </row>
    <row r="207" spans="1:65" s="2" customFormat="1" ht="21.75" customHeight="1">
      <c r="A207" s="35"/>
      <c r="B207" s="36"/>
      <c r="C207" s="174" t="s">
        <v>7</v>
      </c>
      <c r="D207" s="174" t="s">
        <v>147</v>
      </c>
      <c r="E207" s="175" t="s">
        <v>907</v>
      </c>
      <c r="F207" s="176" t="s">
        <v>908</v>
      </c>
      <c r="G207" s="177" t="s">
        <v>225</v>
      </c>
      <c r="H207" s="178">
        <v>29.864000000000001</v>
      </c>
      <c r="I207" s="179"/>
      <c r="J207" s="180">
        <f>ROUND(I207*H207,2)</f>
        <v>0</v>
      </c>
      <c r="K207" s="176" t="s">
        <v>784</v>
      </c>
      <c r="L207" s="40"/>
      <c r="M207" s="181" t="s">
        <v>19</v>
      </c>
      <c r="N207" s="182" t="s">
        <v>44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807</v>
      </c>
      <c r="AT207" s="185" t="s">
        <v>147</v>
      </c>
      <c r="AU207" s="185" t="s">
        <v>81</v>
      </c>
      <c r="AY207" s="18" t="s">
        <v>145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81</v>
      </c>
      <c r="BK207" s="186">
        <f>ROUND(I207*H207,2)</f>
        <v>0</v>
      </c>
      <c r="BL207" s="18" t="s">
        <v>807</v>
      </c>
      <c r="BM207" s="185" t="s">
        <v>909</v>
      </c>
    </row>
    <row r="208" spans="1:65" s="2" customFormat="1" ht="58.5">
      <c r="A208" s="35"/>
      <c r="B208" s="36"/>
      <c r="C208" s="37"/>
      <c r="D208" s="187" t="s">
        <v>154</v>
      </c>
      <c r="E208" s="37"/>
      <c r="F208" s="188" t="s">
        <v>910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154</v>
      </c>
      <c r="AU208" s="18" t="s">
        <v>81</v>
      </c>
    </row>
    <row r="209" spans="1:51" s="13" customFormat="1">
      <c r="B209" s="194"/>
      <c r="C209" s="195"/>
      <c r="D209" s="187" t="s">
        <v>158</v>
      </c>
      <c r="E209" s="196" t="s">
        <v>19</v>
      </c>
      <c r="F209" s="197" t="s">
        <v>911</v>
      </c>
      <c r="G209" s="195"/>
      <c r="H209" s="196" t="s">
        <v>19</v>
      </c>
      <c r="I209" s="198"/>
      <c r="J209" s="195"/>
      <c r="K209" s="195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158</v>
      </c>
      <c r="AU209" s="203" t="s">
        <v>81</v>
      </c>
      <c r="AV209" s="13" t="s">
        <v>81</v>
      </c>
      <c r="AW209" s="13" t="s">
        <v>35</v>
      </c>
      <c r="AX209" s="13" t="s">
        <v>73</v>
      </c>
      <c r="AY209" s="203" t="s">
        <v>145</v>
      </c>
    </row>
    <row r="210" spans="1:51" s="14" customFormat="1">
      <c r="B210" s="204"/>
      <c r="C210" s="205"/>
      <c r="D210" s="187" t="s">
        <v>158</v>
      </c>
      <c r="E210" s="206" t="s">
        <v>19</v>
      </c>
      <c r="F210" s="207" t="s">
        <v>912</v>
      </c>
      <c r="G210" s="205"/>
      <c r="H210" s="208">
        <v>29.864000000000001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158</v>
      </c>
      <c r="AU210" s="214" t="s">
        <v>81</v>
      </c>
      <c r="AV210" s="14" t="s">
        <v>83</v>
      </c>
      <c r="AW210" s="14" t="s">
        <v>35</v>
      </c>
      <c r="AX210" s="14" t="s">
        <v>73</v>
      </c>
      <c r="AY210" s="214" t="s">
        <v>145</v>
      </c>
    </row>
    <row r="211" spans="1:51" s="15" customFormat="1">
      <c r="B211" s="215"/>
      <c r="C211" s="216"/>
      <c r="D211" s="187" t="s">
        <v>158</v>
      </c>
      <c r="E211" s="217" t="s">
        <v>19</v>
      </c>
      <c r="F211" s="218" t="s">
        <v>170</v>
      </c>
      <c r="G211" s="216"/>
      <c r="H211" s="219">
        <v>29.864000000000001</v>
      </c>
      <c r="I211" s="220"/>
      <c r="J211" s="216"/>
      <c r="K211" s="216"/>
      <c r="L211" s="221"/>
      <c r="M211" s="241"/>
      <c r="N211" s="242"/>
      <c r="O211" s="242"/>
      <c r="P211" s="242"/>
      <c r="Q211" s="242"/>
      <c r="R211" s="242"/>
      <c r="S211" s="242"/>
      <c r="T211" s="243"/>
      <c r="AT211" s="225" t="s">
        <v>158</v>
      </c>
      <c r="AU211" s="225" t="s">
        <v>81</v>
      </c>
      <c r="AV211" s="15" t="s">
        <v>152</v>
      </c>
      <c r="AW211" s="15" t="s">
        <v>35</v>
      </c>
      <c r="AX211" s="15" t="s">
        <v>81</v>
      </c>
      <c r="AY211" s="225" t="s">
        <v>145</v>
      </c>
    </row>
    <row r="212" spans="1:51" s="2" customFormat="1" ht="6.95" customHeight="1">
      <c r="A212" s="35"/>
      <c r="B212" s="48"/>
      <c r="C212" s="49"/>
      <c r="D212" s="49"/>
      <c r="E212" s="49"/>
      <c r="F212" s="49"/>
      <c r="G212" s="49"/>
      <c r="H212" s="49"/>
      <c r="I212" s="49"/>
      <c r="J212" s="49"/>
      <c r="K212" s="49"/>
      <c r="L212" s="40"/>
      <c r="M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</row>
  </sheetData>
  <sheetProtection algorithmName="SHA-512" hashValue="ZoGg4M47DlBWnnmz1PteKnCfpgEH9ewCrqqp0BV/xnV0WTsvJyWpIMxSGN6hBa0caAjRAzGUCHQdGWrYOd+6MQ==" saltValue="aeH49eLF/x/aJ8nvenM9weyKiQO0guvHDq0yCc/WoX4avjZgFh/Vzoq/FFR7xoIFty4ekGqdcPQlHAIm0aHTWw==" spinCount="100000" sheet="1" objects="1" scenarios="1" formatColumns="0" formatRows="0" autoFilter="0"/>
  <autoFilter ref="C81:K21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9"/>
  <sheetViews>
    <sheetView showGridLines="0" topLeftCell="A467" workbookViewId="0">
      <selection activeCell="I443" sqref="I44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89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913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ROUND(J91,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ROUND((SUM(BE91:BE488)),  2)</f>
        <v>0</v>
      </c>
      <c r="G33" s="35"/>
      <c r="H33" s="35"/>
      <c r="I33" s="119">
        <v>0.21</v>
      </c>
      <c r="J33" s="118">
        <f>ROUND(((SUM(BE91:BE488))*I33),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ROUND((SUM(BF91:BF488)),  2)</f>
        <v>0</v>
      </c>
      <c r="G34" s="35"/>
      <c r="H34" s="35"/>
      <c r="I34" s="119">
        <v>0.15</v>
      </c>
      <c r="J34" s="118">
        <f>ROUND(((SUM(BF91:BF488))*I34),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ROUND((SUM(BG91:BG488)),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ROUND((SUM(BH91:BH488)),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ROUND((SUM(BI91:BI488)),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SO 02.1 - PROPUSTEK KM 113,546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J91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J92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4"/>
      <c r="J61" s="145">
        <f>J93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120</v>
      </c>
      <c r="E62" s="144"/>
      <c r="F62" s="144"/>
      <c r="G62" s="144"/>
      <c r="H62" s="144"/>
      <c r="I62" s="144"/>
      <c r="J62" s="145">
        <f>J214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121</v>
      </c>
      <c r="E63" s="144"/>
      <c r="F63" s="144"/>
      <c r="G63" s="144"/>
      <c r="H63" s="144"/>
      <c r="I63" s="144"/>
      <c r="J63" s="145">
        <f>J267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122</v>
      </c>
      <c r="E64" s="144"/>
      <c r="F64" s="144"/>
      <c r="G64" s="144"/>
      <c r="H64" s="144"/>
      <c r="I64" s="144"/>
      <c r="J64" s="145">
        <f>J282</f>
        <v>0</v>
      </c>
      <c r="K64" s="142"/>
      <c r="L64" s="146"/>
    </row>
    <row r="65" spans="1:31" s="10" customFormat="1" ht="19.899999999999999" customHeight="1">
      <c r="B65" s="141"/>
      <c r="C65" s="142"/>
      <c r="D65" s="143" t="s">
        <v>123</v>
      </c>
      <c r="E65" s="144"/>
      <c r="F65" s="144"/>
      <c r="G65" s="144"/>
      <c r="H65" s="144"/>
      <c r="I65" s="144"/>
      <c r="J65" s="145">
        <f>J321</f>
        <v>0</v>
      </c>
      <c r="K65" s="142"/>
      <c r="L65" s="146"/>
    </row>
    <row r="66" spans="1:31" s="10" customFormat="1" ht="19.899999999999999" customHeight="1">
      <c r="B66" s="141"/>
      <c r="C66" s="142"/>
      <c r="D66" s="143" t="s">
        <v>124</v>
      </c>
      <c r="E66" s="144"/>
      <c r="F66" s="144"/>
      <c r="G66" s="144"/>
      <c r="H66" s="144"/>
      <c r="I66" s="144"/>
      <c r="J66" s="145">
        <f>J391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125</v>
      </c>
      <c r="E67" s="144"/>
      <c r="F67" s="144"/>
      <c r="G67" s="144"/>
      <c r="H67" s="144"/>
      <c r="I67" s="144"/>
      <c r="J67" s="145">
        <f>J449</f>
        <v>0</v>
      </c>
      <c r="K67" s="142"/>
      <c r="L67" s="146"/>
    </row>
    <row r="68" spans="1:31" s="9" customFormat="1" ht="24.95" customHeight="1">
      <c r="B68" s="135"/>
      <c r="C68" s="136"/>
      <c r="D68" s="137" t="s">
        <v>126</v>
      </c>
      <c r="E68" s="138"/>
      <c r="F68" s="138"/>
      <c r="G68" s="138"/>
      <c r="H68" s="138"/>
      <c r="I68" s="138"/>
      <c r="J68" s="139">
        <f>J456</f>
        <v>0</v>
      </c>
      <c r="K68" s="136"/>
      <c r="L68" s="140"/>
    </row>
    <row r="69" spans="1:31" s="10" customFormat="1" ht="19.899999999999999" customHeight="1">
      <c r="B69" s="141"/>
      <c r="C69" s="142"/>
      <c r="D69" s="143" t="s">
        <v>127</v>
      </c>
      <c r="E69" s="144"/>
      <c r="F69" s="144"/>
      <c r="G69" s="144"/>
      <c r="H69" s="144"/>
      <c r="I69" s="144"/>
      <c r="J69" s="145">
        <f>J457</f>
        <v>0</v>
      </c>
      <c r="K69" s="142"/>
      <c r="L69" s="146"/>
    </row>
    <row r="70" spans="1:31" s="9" customFormat="1" ht="24.95" customHeight="1">
      <c r="B70" s="135"/>
      <c r="C70" s="136"/>
      <c r="D70" s="137" t="s">
        <v>128</v>
      </c>
      <c r="E70" s="138"/>
      <c r="F70" s="138"/>
      <c r="G70" s="138"/>
      <c r="H70" s="138"/>
      <c r="I70" s="138"/>
      <c r="J70" s="139">
        <f>J480</f>
        <v>0</v>
      </c>
      <c r="K70" s="136"/>
      <c r="L70" s="140"/>
    </row>
    <row r="71" spans="1:31" s="10" customFormat="1" ht="19.899999999999999" customHeight="1">
      <c r="B71" s="141"/>
      <c r="C71" s="142"/>
      <c r="D71" s="143" t="s">
        <v>129</v>
      </c>
      <c r="E71" s="144"/>
      <c r="F71" s="144"/>
      <c r="G71" s="144"/>
      <c r="H71" s="144"/>
      <c r="I71" s="144"/>
      <c r="J71" s="145">
        <f>J481</f>
        <v>0</v>
      </c>
      <c r="K71" s="142"/>
      <c r="L71" s="146"/>
    </row>
    <row r="72" spans="1:31" s="2" customFormat="1" ht="21.7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48"/>
      <c r="C73" s="49"/>
      <c r="D73" s="49"/>
      <c r="E73" s="49"/>
      <c r="F73" s="49"/>
      <c r="G73" s="49"/>
      <c r="H73" s="49"/>
      <c r="I73" s="49"/>
      <c r="J73" s="49"/>
      <c r="K73" s="49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7" spans="1:31" s="2" customFormat="1" ht="6.95" customHeight="1">
      <c r="A77" s="35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4.95" customHeight="1">
      <c r="A78" s="35"/>
      <c r="B78" s="36"/>
      <c r="C78" s="24" t="s">
        <v>130</v>
      </c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16</v>
      </c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6.5" customHeight="1">
      <c r="A81" s="35"/>
      <c r="B81" s="36"/>
      <c r="C81" s="37"/>
      <c r="D81" s="37"/>
      <c r="E81" s="367" t="str">
        <f>E7</f>
        <v>Oprava propustků na trati Frýdek Místek - Český Těšín</v>
      </c>
      <c r="F81" s="368"/>
      <c r="G81" s="368"/>
      <c r="H81" s="368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112</v>
      </c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6.5" customHeight="1">
      <c r="A83" s="35"/>
      <c r="B83" s="36"/>
      <c r="C83" s="37"/>
      <c r="D83" s="37"/>
      <c r="E83" s="349" t="str">
        <f>E9</f>
        <v>SO 02.1 - PROPUSTEK KM 113,546</v>
      </c>
      <c r="F83" s="366"/>
      <c r="G83" s="366"/>
      <c r="H83" s="366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6.9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2" customHeight="1">
      <c r="A85" s="35"/>
      <c r="B85" s="36"/>
      <c r="C85" s="30" t="s">
        <v>21</v>
      </c>
      <c r="D85" s="37"/>
      <c r="E85" s="37"/>
      <c r="F85" s="28" t="str">
        <f>F12</f>
        <v>TU 2531 Frýdek Místek - Český Těšín</v>
      </c>
      <c r="G85" s="37"/>
      <c r="H85" s="37"/>
      <c r="I85" s="30" t="s">
        <v>23</v>
      </c>
      <c r="J85" s="60" t="str">
        <f>IF(J12="","",J12)</f>
        <v>21. 3. 2022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2" customFormat="1" ht="15.2" customHeight="1">
      <c r="A87" s="35"/>
      <c r="B87" s="36"/>
      <c r="C87" s="30" t="s">
        <v>25</v>
      </c>
      <c r="D87" s="37"/>
      <c r="E87" s="37"/>
      <c r="F87" s="28" t="str">
        <f>E15</f>
        <v>SŽ, s.o. OŘ Ostrava</v>
      </c>
      <c r="G87" s="37"/>
      <c r="H87" s="37"/>
      <c r="I87" s="30" t="s">
        <v>33</v>
      </c>
      <c r="J87" s="33" t="str">
        <f>E21</f>
        <v xml:space="preserve"> </v>
      </c>
      <c r="K87" s="37"/>
      <c r="L87" s="107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5" s="2" customFormat="1" ht="15.2" customHeight="1">
      <c r="A88" s="35"/>
      <c r="B88" s="36"/>
      <c r="C88" s="30" t="s">
        <v>31</v>
      </c>
      <c r="D88" s="37"/>
      <c r="E88" s="37"/>
      <c r="F88" s="28" t="str">
        <f>IF(E18="","",E18)</f>
        <v>Vyplň údaj</v>
      </c>
      <c r="G88" s="37"/>
      <c r="H88" s="37"/>
      <c r="I88" s="30" t="s">
        <v>36</v>
      </c>
      <c r="J88" s="33" t="str">
        <f>E24</f>
        <v xml:space="preserve"> </v>
      </c>
      <c r="K88" s="37"/>
      <c r="L88" s="107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5" s="2" customFormat="1" ht="10.3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7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5" s="11" customFormat="1" ht="29.25" customHeight="1">
      <c r="A90" s="147"/>
      <c r="B90" s="148"/>
      <c r="C90" s="149" t="s">
        <v>131</v>
      </c>
      <c r="D90" s="150" t="s">
        <v>58</v>
      </c>
      <c r="E90" s="150" t="s">
        <v>54</v>
      </c>
      <c r="F90" s="150" t="s">
        <v>55</v>
      </c>
      <c r="G90" s="150" t="s">
        <v>132</v>
      </c>
      <c r="H90" s="150" t="s">
        <v>133</v>
      </c>
      <c r="I90" s="150" t="s">
        <v>134</v>
      </c>
      <c r="J90" s="150" t="s">
        <v>116</v>
      </c>
      <c r="K90" s="151" t="s">
        <v>135</v>
      </c>
      <c r="L90" s="152"/>
      <c r="M90" s="69" t="s">
        <v>19</v>
      </c>
      <c r="N90" s="70" t="s">
        <v>43</v>
      </c>
      <c r="O90" s="70" t="s">
        <v>136</v>
      </c>
      <c r="P90" s="70" t="s">
        <v>137</v>
      </c>
      <c r="Q90" s="70" t="s">
        <v>138</v>
      </c>
      <c r="R90" s="70" t="s">
        <v>139</v>
      </c>
      <c r="S90" s="70" t="s">
        <v>140</v>
      </c>
      <c r="T90" s="71" t="s">
        <v>141</v>
      </c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</row>
    <row r="91" spans="1:65" s="2" customFormat="1" ht="22.9" customHeight="1">
      <c r="A91" s="35"/>
      <c r="B91" s="36"/>
      <c r="C91" s="76" t="s">
        <v>142</v>
      </c>
      <c r="D91" s="37"/>
      <c r="E91" s="37"/>
      <c r="F91" s="37"/>
      <c r="G91" s="37"/>
      <c r="H91" s="37"/>
      <c r="I91" s="37"/>
      <c r="J91" s="153">
        <f>BK91</f>
        <v>0</v>
      </c>
      <c r="K91" s="37"/>
      <c r="L91" s="40"/>
      <c r="M91" s="72"/>
      <c r="N91" s="154"/>
      <c r="O91" s="73"/>
      <c r="P91" s="155">
        <f>P92+P456+P480</f>
        <v>0</v>
      </c>
      <c r="Q91" s="73"/>
      <c r="R91" s="155">
        <f>R92+R456+R480</f>
        <v>197.60634779999998</v>
      </c>
      <c r="S91" s="73"/>
      <c r="T91" s="156">
        <f>T92+T456+T480</f>
        <v>72.054839999999999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72</v>
      </c>
      <c r="AU91" s="18" t="s">
        <v>117</v>
      </c>
      <c r="BK91" s="157">
        <f>BK92+BK456+BK480</f>
        <v>0</v>
      </c>
    </row>
    <row r="92" spans="1:65" s="12" customFormat="1" ht="25.9" customHeight="1">
      <c r="B92" s="158"/>
      <c r="C92" s="159"/>
      <c r="D92" s="160" t="s">
        <v>72</v>
      </c>
      <c r="E92" s="161" t="s">
        <v>143</v>
      </c>
      <c r="F92" s="161" t="s">
        <v>144</v>
      </c>
      <c r="G92" s="159"/>
      <c r="H92" s="159"/>
      <c r="I92" s="162"/>
      <c r="J92" s="163">
        <f>BK92</f>
        <v>0</v>
      </c>
      <c r="K92" s="159"/>
      <c r="L92" s="164"/>
      <c r="M92" s="165"/>
      <c r="N92" s="166"/>
      <c r="O92" s="166"/>
      <c r="P92" s="167">
        <f>P93+P214+P267+P282+P321+P391+P449</f>
        <v>0</v>
      </c>
      <c r="Q92" s="166"/>
      <c r="R92" s="167">
        <f>R93+R214+R267+R282+R321+R391+R449</f>
        <v>197.54654779999998</v>
      </c>
      <c r="S92" s="166"/>
      <c r="T92" s="168">
        <f>T93+T214+T267+T282+T321+T391+T449</f>
        <v>72.054839999999999</v>
      </c>
      <c r="AR92" s="169" t="s">
        <v>81</v>
      </c>
      <c r="AT92" s="170" t="s">
        <v>72</v>
      </c>
      <c r="AU92" s="170" t="s">
        <v>73</v>
      </c>
      <c r="AY92" s="169" t="s">
        <v>145</v>
      </c>
      <c r="BK92" s="171">
        <f>BK93+BK214+BK267+BK282+BK321+BK391+BK449</f>
        <v>0</v>
      </c>
    </row>
    <row r="93" spans="1:65" s="12" customFormat="1" ht="22.9" customHeight="1">
      <c r="B93" s="158"/>
      <c r="C93" s="159"/>
      <c r="D93" s="160" t="s">
        <v>72</v>
      </c>
      <c r="E93" s="172" t="s">
        <v>81</v>
      </c>
      <c r="F93" s="172" t="s">
        <v>146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SUM(P94:P213)</f>
        <v>0</v>
      </c>
      <c r="Q93" s="166"/>
      <c r="R93" s="167">
        <f>SUM(R94:R213)</f>
        <v>111.17006799999999</v>
      </c>
      <c r="S93" s="166"/>
      <c r="T93" s="168">
        <f>SUM(T94:T213)</f>
        <v>0</v>
      </c>
      <c r="AR93" s="169" t="s">
        <v>81</v>
      </c>
      <c r="AT93" s="170" t="s">
        <v>72</v>
      </c>
      <c r="AU93" s="170" t="s">
        <v>81</v>
      </c>
      <c r="AY93" s="169" t="s">
        <v>145</v>
      </c>
      <c r="BK93" s="171">
        <f>SUM(BK94:BK213)</f>
        <v>0</v>
      </c>
    </row>
    <row r="94" spans="1:65" s="2" customFormat="1" ht="33" customHeight="1">
      <c r="A94" s="35"/>
      <c r="B94" s="36"/>
      <c r="C94" s="174" t="s">
        <v>81</v>
      </c>
      <c r="D94" s="174" t="s">
        <v>147</v>
      </c>
      <c r="E94" s="175" t="s">
        <v>148</v>
      </c>
      <c r="F94" s="176" t="s">
        <v>149</v>
      </c>
      <c r="G94" s="177" t="s">
        <v>150</v>
      </c>
      <c r="H94" s="178">
        <v>19.8</v>
      </c>
      <c r="I94" s="179"/>
      <c r="J94" s="180">
        <f>ROUND(I94*H94,2)</f>
        <v>0</v>
      </c>
      <c r="K94" s="176" t="s">
        <v>151</v>
      </c>
      <c r="L94" s="40"/>
      <c r="M94" s="181" t="s">
        <v>19</v>
      </c>
      <c r="N94" s="182" t="s">
        <v>44</v>
      </c>
      <c r="O94" s="65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85" t="s">
        <v>152</v>
      </c>
      <c r="AT94" s="185" t="s">
        <v>147</v>
      </c>
      <c r="AU94" s="185" t="s">
        <v>83</v>
      </c>
      <c r="AY94" s="18" t="s">
        <v>145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18" t="s">
        <v>81</v>
      </c>
      <c r="BK94" s="186">
        <f>ROUND(I94*H94,2)</f>
        <v>0</v>
      </c>
      <c r="BL94" s="18" t="s">
        <v>152</v>
      </c>
      <c r="BM94" s="185" t="s">
        <v>914</v>
      </c>
    </row>
    <row r="95" spans="1:65" s="2" customFormat="1" ht="29.25">
      <c r="A95" s="35"/>
      <c r="B95" s="36"/>
      <c r="C95" s="37"/>
      <c r="D95" s="187" t="s">
        <v>154</v>
      </c>
      <c r="E95" s="37"/>
      <c r="F95" s="188" t="s">
        <v>155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154</v>
      </c>
      <c r="AU95" s="18" t="s">
        <v>83</v>
      </c>
    </row>
    <row r="96" spans="1:65" s="2" customFormat="1">
      <c r="A96" s="35"/>
      <c r="B96" s="36"/>
      <c r="C96" s="37"/>
      <c r="D96" s="192" t="s">
        <v>156</v>
      </c>
      <c r="E96" s="37"/>
      <c r="F96" s="193" t="s">
        <v>157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156</v>
      </c>
      <c r="AU96" s="18" t="s">
        <v>83</v>
      </c>
    </row>
    <row r="97" spans="1:65" s="13" customFormat="1" ht="22.5">
      <c r="B97" s="194"/>
      <c r="C97" s="195"/>
      <c r="D97" s="187" t="s">
        <v>158</v>
      </c>
      <c r="E97" s="196" t="s">
        <v>19</v>
      </c>
      <c r="F97" s="197" t="s">
        <v>159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158</v>
      </c>
      <c r="AU97" s="203" t="s">
        <v>83</v>
      </c>
      <c r="AV97" s="13" t="s">
        <v>81</v>
      </c>
      <c r="AW97" s="13" t="s">
        <v>35</v>
      </c>
      <c r="AX97" s="13" t="s">
        <v>73</v>
      </c>
      <c r="AY97" s="203" t="s">
        <v>145</v>
      </c>
    </row>
    <row r="98" spans="1:65" s="14" customFormat="1">
      <c r="B98" s="204"/>
      <c r="C98" s="205"/>
      <c r="D98" s="187" t="s">
        <v>158</v>
      </c>
      <c r="E98" s="206" t="s">
        <v>19</v>
      </c>
      <c r="F98" s="207" t="s">
        <v>915</v>
      </c>
      <c r="G98" s="205"/>
      <c r="H98" s="208">
        <v>19.8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158</v>
      </c>
      <c r="AU98" s="214" t="s">
        <v>83</v>
      </c>
      <c r="AV98" s="14" t="s">
        <v>83</v>
      </c>
      <c r="AW98" s="14" t="s">
        <v>35</v>
      </c>
      <c r="AX98" s="14" t="s">
        <v>81</v>
      </c>
      <c r="AY98" s="214" t="s">
        <v>145</v>
      </c>
    </row>
    <row r="99" spans="1:65" s="13" customFormat="1">
      <c r="B99" s="194"/>
      <c r="C99" s="195"/>
      <c r="D99" s="187" t="s">
        <v>158</v>
      </c>
      <c r="E99" s="196" t="s">
        <v>19</v>
      </c>
      <c r="F99" s="197" t="s">
        <v>916</v>
      </c>
      <c r="G99" s="195"/>
      <c r="H99" s="196" t="s">
        <v>19</v>
      </c>
      <c r="I99" s="198"/>
      <c r="J99" s="195"/>
      <c r="K99" s="195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158</v>
      </c>
      <c r="AU99" s="203" t="s">
        <v>83</v>
      </c>
      <c r="AV99" s="13" t="s">
        <v>81</v>
      </c>
      <c r="AW99" s="13" t="s">
        <v>35</v>
      </c>
      <c r="AX99" s="13" t="s">
        <v>73</v>
      </c>
      <c r="AY99" s="203" t="s">
        <v>145</v>
      </c>
    </row>
    <row r="100" spans="1:65" s="2" customFormat="1" ht="24.2" customHeight="1">
      <c r="A100" s="35"/>
      <c r="B100" s="36"/>
      <c r="C100" s="174" t="s">
        <v>83</v>
      </c>
      <c r="D100" s="174" t="s">
        <v>147</v>
      </c>
      <c r="E100" s="175" t="s">
        <v>162</v>
      </c>
      <c r="F100" s="176" t="s">
        <v>163</v>
      </c>
      <c r="G100" s="177" t="s">
        <v>164</v>
      </c>
      <c r="H100" s="178">
        <v>24</v>
      </c>
      <c r="I100" s="179"/>
      <c r="J100" s="180">
        <f>ROUND(I100*H100,2)</f>
        <v>0</v>
      </c>
      <c r="K100" s="176" t="s">
        <v>151</v>
      </c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3.0000000000000001E-5</v>
      </c>
      <c r="R100" s="183">
        <f>Q100*H100</f>
        <v>7.2000000000000005E-4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152</v>
      </c>
      <c r="AT100" s="185" t="s">
        <v>147</v>
      </c>
      <c r="AU100" s="185" t="s">
        <v>83</v>
      </c>
      <c r="AY100" s="18" t="s">
        <v>145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152</v>
      </c>
      <c r="BM100" s="185" t="s">
        <v>917</v>
      </c>
    </row>
    <row r="101" spans="1:65" s="2" customFormat="1" ht="19.5">
      <c r="A101" s="35"/>
      <c r="B101" s="36"/>
      <c r="C101" s="37"/>
      <c r="D101" s="187" t="s">
        <v>154</v>
      </c>
      <c r="E101" s="37"/>
      <c r="F101" s="188" t="s">
        <v>166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83</v>
      </c>
    </row>
    <row r="102" spans="1:65" s="2" customFormat="1">
      <c r="A102" s="35"/>
      <c r="B102" s="36"/>
      <c r="C102" s="37"/>
      <c r="D102" s="192" t="s">
        <v>156</v>
      </c>
      <c r="E102" s="37"/>
      <c r="F102" s="193" t="s">
        <v>167</v>
      </c>
      <c r="G102" s="37"/>
      <c r="H102" s="37"/>
      <c r="I102" s="189"/>
      <c r="J102" s="37"/>
      <c r="K102" s="37"/>
      <c r="L102" s="40"/>
      <c r="M102" s="190"/>
      <c r="N102" s="191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156</v>
      </c>
      <c r="AU102" s="18" t="s">
        <v>83</v>
      </c>
    </row>
    <row r="103" spans="1:65" s="13" customFormat="1">
      <c r="B103" s="194"/>
      <c r="C103" s="195"/>
      <c r="D103" s="187" t="s">
        <v>158</v>
      </c>
      <c r="E103" s="196" t="s">
        <v>19</v>
      </c>
      <c r="F103" s="197" t="s">
        <v>168</v>
      </c>
      <c r="G103" s="195"/>
      <c r="H103" s="196" t="s">
        <v>19</v>
      </c>
      <c r="I103" s="198"/>
      <c r="J103" s="195"/>
      <c r="K103" s="195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158</v>
      </c>
      <c r="AU103" s="203" t="s">
        <v>83</v>
      </c>
      <c r="AV103" s="13" t="s">
        <v>81</v>
      </c>
      <c r="AW103" s="13" t="s">
        <v>35</v>
      </c>
      <c r="AX103" s="13" t="s">
        <v>73</v>
      </c>
      <c r="AY103" s="203" t="s">
        <v>145</v>
      </c>
    </row>
    <row r="104" spans="1:65" s="14" customFormat="1">
      <c r="B104" s="204"/>
      <c r="C104" s="205"/>
      <c r="D104" s="187" t="s">
        <v>158</v>
      </c>
      <c r="E104" s="206" t="s">
        <v>19</v>
      </c>
      <c r="F104" s="207" t="s">
        <v>169</v>
      </c>
      <c r="G104" s="205"/>
      <c r="H104" s="208">
        <v>24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158</v>
      </c>
      <c r="AU104" s="214" t="s">
        <v>83</v>
      </c>
      <c r="AV104" s="14" t="s">
        <v>83</v>
      </c>
      <c r="AW104" s="14" t="s">
        <v>35</v>
      </c>
      <c r="AX104" s="14" t="s">
        <v>73</v>
      </c>
      <c r="AY104" s="214" t="s">
        <v>145</v>
      </c>
    </row>
    <row r="105" spans="1:65" s="15" customFormat="1">
      <c r="B105" s="215"/>
      <c r="C105" s="216"/>
      <c r="D105" s="187" t="s">
        <v>158</v>
      </c>
      <c r="E105" s="217" t="s">
        <v>19</v>
      </c>
      <c r="F105" s="218" t="s">
        <v>170</v>
      </c>
      <c r="G105" s="216"/>
      <c r="H105" s="219">
        <v>24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158</v>
      </c>
      <c r="AU105" s="225" t="s">
        <v>83</v>
      </c>
      <c r="AV105" s="15" t="s">
        <v>152</v>
      </c>
      <c r="AW105" s="15" t="s">
        <v>35</v>
      </c>
      <c r="AX105" s="15" t="s">
        <v>81</v>
      </c>
      <c r="AY105" s="225" t="s">
        <v>145</v>
      </c>
    </row>
    <row r="106" spans="1:65" s="2" customFormat="1" ht="24.2" customHeight="1">
      <c r="A106" s="35"/>
      <c r="B106" s="36"/>
      <c r="C106" s="174" t="s">
        <v>171</v>
      </c>
      <c r="D106" s="174" t="s">
        <v>147</v>
      </c>
      <c r="E106" s="175" t="s">
        <v>172</v>
      </c>
      <c r="F106" s="176" t="s">
        <v>173</v>
      </c>
      <c r="G106" s="177" t="s">
        <v>174</v>
      </c>
      <c r="H106" s="178">
        <v>5</v>
      </c>
      <c r="I106" s="179"/>
      <c r="J106" s="180">
        <f>ROUND(I106*H106,2)</f>
        <v>0</v>
      </c>
      <c r="K106" s="176" t="s">
        <v>151</v>
      </c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152</v>
      </c>
      <c r="AT106" s="185" t="s">
        <v>147</v>
      </c>
      <c r="AU106" s="185" t="s">
        <v>83</v>
      </c>
      <c r="AY106" s="18" t="s">
        <v>145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81</v>
      </c>
      <c r="BK106" s="186">
        <f>ROUND(I106*H106,2)</f>
        <v>0</v>
      </c>
      <c r="BL106" s="18" t="s">
        <v>152</v>
      </c>
      <c r="BM106" s="185" t="s">
        <v>918</v>
      </c>
    </row>
    <row r="107" spans="1:65" s="2" customFormat="1" ht="19.5">
      <c r="A107" s="35"/>
      <c r="B107" s="36"/>
      <c r="C107" s="37"/>
      <c r="D107" s="187" t="s">
        <v>154</v>
      </c>
      <c r="E107" s="37"/>
      <c r="F107" s="188" t="s">
        <v>176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154</v>
      </c>
      <c r="AU107" s="18" t="s">
        <v>83</v>
      </c>
    </row>
    <row r="108" spans="1:65" s="2" customFormat="1">
      <c r="A108" s="35"/>
      <c r="B108" s="36"/>
      <c r="C108" s="37"/>
      <c r="D108" s="192" t="s">
        <v>156</v>
      </c>
      <c r="E108" s="37"/>
      <c r="F108" s="193" t="s">
        <v>177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156</v>
      </c>
      <c r="AU108" s="18" t="s">
        <v>83</v>
      </c>
    </row>
    <row r="109" spans="1:65" s="14" customFormat="1">
      <c r="B109" s="204"/>
      <c r="C109" s="205"/>
      <c r="D109" s="187" t="s">
        <v>158</v>
      </c>
      <c r="E109" s="206" t="s">
        <v>19</v>
      </c>
      <c r="F109" s="207" t="s">
        <v>187</v>
      </c>
      <c r="G109" s="205"/>
      <c r="H109" s="208">
        <v>5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158</v>
      </c>
      <c r="AU109" s="214" t="s">
        <v>83</v>
      </c>
      <c r="AV109" s="14" t="s">
        <v>83</v>
      </c>
      <c r="AW109" s="14" t="s">
        <v>35</v>
      </c>
      <c r="AX109" s="14" t="s">
        <v>73</v>
      </c>
      <c r="AY109" s="214" t="s">
        <v>145</v>
      </c>
    </row>
    <row r="110" spans="1:65" s="15" customFormat="1">
      <c r="B110" s="215"/>
      <c r="C110" s="216"/>
      <c r="D110" s="187" t="s">
        <v>158</v>
      </c>
      <c r="E110" s="217" t="s">
        <v>19</v>
      </c>
      <c r="F110" s="218" t="s">
        <v>170</v>
      </c>
      <c r="G110" s="216"/>
      <c r="H110" s="219">
        <v>5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158</v>
      </c>
      <c r="AU110" s="225" t="s">
        <v>83</v>
      </c>
      <c r="AV110" s="15" t="s">
        <v>152</v>
      </c>
      <c r="AW110" s="15" t="s">
        <v>35</v>
      </c>
      <c r="AX110" s="15" t="s">
        <v>81</v>
      </c>
      <c r="AY110" s="225" t="s">
        <v>145</v>
      </c>
    </row>
    <row r="111" spans="1:65" s="2" customFormat="1" ht="24.2" customHeight="1">
      <c r="A111" s="35"/>
      <c r="B111" s="36"/>
      <c r="C111" s="174" t="s">
        <v>152</v>
      </c>
      <c r="D111" s="174" t="s">
        <v>147</v>
      </c>
      <c r="E111" s="175" t="s">
        <v>179</v>
      </c>
      <c r="F111" s="176" t="s">
        <v>180</v>
      </c>
      <c r="G111" s="177" t="s">
        <v>181</v>
      </c>
      <c r="H111" s="178">
        <v>8</v>
      </c>
      <c r="I111" s="179"/>
      <c r="J111" s="180">
        <f>ROUND(I111*H111,2)</f>
        <v>0</v>
      </c>
      <c r="K111" s="176" t="s">
        <v>151</v>
      </c>
      <c r="L111" s="40"/>
      <c r="M111" s="181" t="s">
        <v>19</v>
      </c>
      <c r="N111" s="182" t="s">
        <v>44</v>
      </c>
      <c r="O111" s="65"/>
      <c r="P111" s="183">
        <f>O111*H111</f>
        <v>0</v>
      </c>
      <c r="Q111" s="183">
        <v>3.6900000000000002E-2</v>
      </c>
      <c r="R111" s="183">
        <f>Q111*H111</f>
        <v>0.29520000000000002</v>
      </c>
      <c r="S111" s="183">
        <v>0</v>
      </c>
      <c r="T111" s="184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85" t="s">
        <v>152</v>
      </c>
      <c r="AT111" s="185" t="s">
        <v>147</v>
      </c>
      <c r="AU111" s="185" t="s">
        <v>83</v>
      </c>
      <c r="AY111" s="18" t="s">
        <v>145</v>
      </c>
      <c r="BE111" s="186">
        <f>IF(N111="základní",J111,0)</f>
        <v>0</v>
      </c>
      <c r="BF111" s="186">
        <f>IF(N111="snížená",J111,0)</f>
        <v>0</v>
      </c>
      <c r="BG111" s="186">
        <f>IF(N111="zákl. přenesená",J111,0)</f>
        <v>0</v>
      </c>
      <c r="BH111" s="186">
        <f>IF(N111="sníž. přenesená",J111,0)</f>
        <v>0</v>
      </c>
      <c r="BI111" s="186">
        <f>IF(N111="nulová",J111,0)</f>
        <v>0</v>
      </c>
      <c r="BJ111" s="18" t="s">
        <v>81</v>
      </c>
      <c r="BK111" s="186">
        <f>ROUND(I111*H111,2)</f>
        <v>0</v>
      </c>
      <c r="BL111" s="18" t="s">
        <v>152</v>
      </c>
      <c r="BM111" s="185" t="s">
        <v>919</v>
      </c>
    </row>
    <row r="112" spans="1:65" s="2" customFormat="1" ht="58.5">
      <c r="A112" s="35"/>
      <c r="B112" s="36"/>
      <c r="C112" s="37"/>
      <c r="D112" s="187" t="s">
        <v>154</v>
      </c>
      <c r="E112" s="37"/>
      <c r="F112" s="188" t="s">
        <v>183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154</v>
      </c>
      <c r="AU112" s="18" t="s">
        <v>83</v>
      </c>
    </row>
    <row r="113" spans="1:65" s="2" customFormat="1">
      <c r="A113" s="35"/>
      <c r="B113" s="36"/>
      <c r="C113" s="37"/>
      <c r="D113" s="192" t="s">
        <v>156</v>
      </c>
      <c r="E113" s="37"/>
      <c r="F113" s="193" t="s">
        <v>184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156</v>
      </c>
      <c r="AU113" s="18" t="s">
        <v>83</v>
      </c>
    </row>
    <row r="114" spans="1:65" s="13" customFormat="1" ht="22.5">
      <c r="B114" s="194"/>
      <c r="C114" s="195"/>
      <c r="D114" s="187" t="s">
        <v>158</v>
      </c>
      <c r="E114" s="196" t="s">
        <v>19</v>
      </c>
      <c r="F114" s="197" t="s">
        <v>920</v>
      </c>
      <c r="G114" s="195"/>
      <c r="H114" s="196" t="s">
        <v>19</v>
      </c>
      <c r="I114" s="198"/>
      <c r="J114" s="195"/>
      <c r="K114" s="195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158</v>
      </c>
      <c r="AU114" s="203" t="s">
        <v>83</v>
      </c>
      <c r="AV114" s="13" t="s">
        <v>81</v>
      </c>
      <c r="AW114" s="13" t="s">
        <v>35</v>
      </c>
      <c r="AX114" s="13" t="s">
        <v>73</v>
      </c>
      <c r="AY114" s="203" t="s">
        <v>145</v>
      </c>
    </row>
    <row r="115" spans="1:65" s="14" customFormat="1">
      <c r="B115" s="204"/>
      <c r="C115" s="205"/>
      <c r="D115" s="187" t="s">
        <v>158</v>
      </c>
      <c r="E115" s="206" t="s">
        <v>19</v>
      </c>
      <c r="F115" s="207" t="s">
        <v>921</v>
      </c>
      <c r="G115" s="205"/>
      <c r="H115" s="208">
        <v>8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158</v>
      </c>
      <c r="AU115" s="214" t="s">
        <v>83</v>
      </c>
      <c r="AV115" s="14" t="s">
        <v>83</v>
      </c>
      <c r="AW115" s="14" t="s">
        <v>35</v>
      </c>
      <c r="AX115" s="14" t="s">
        <v>73</v>
      </c>
      <c r="AY115" s="214" t="s">
        <v>145</v>
      </c>
    </row>
    <row r="116" spans="1:65" s="15" customFormat="1">
      <c r="B116" s="215"/>
      <c r="C116" s="216"/>
      <c r="D116" s="187" t="s">
        <v>158</v>
      </c>
      <c r="E116" s="217" t="s">
        <v>19</v>
      </c>
      <c r="F116" s="218" t="s">
        <v>170</v>
      </c>
      <c r="G116" s="216"/>
      <c r="H116" s="219">
        <v>8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158</v>
      </c>
      <c r="AU116" s="225" t="s">
        <v>83</v>
      </c>
      <c r="AV116" s="15" t="s">
        <v>152</v>
      </c>
      <c r="AW116" s="15" t="s">
        <v>35</v>
      </c>
      <c r="AX116" s="15" t="s">
        <v>81</v>
      </c>
      <c r="AY116" s="225" t="s">
        <v>145</v>
      </c>
    </row>
    <row r="117" spans="1:65" s="2" customFormat="1" ht="24.2" customHeight="1">
      <c r="A117" s="35"/>
      <c r="B117" s="36"/>
      <c r="C117" s="226" t="s">
        <v>187</v>
      </c>
      <c r="D117" s="226" t="s">
        <v>188</v>
      </c>
      <c r="E117" s="227" t="s">
        <v>189</v>
      </c>
      <c r="F117" s="228" t="s">
        <v>190</v>
      </c>
      <c r="G117" s="229" t="s">
        <v>181</v>
      </c>
      <c r="H117" s="230">
        <v>8</v>
      </c>
      <c r="I117" s="231"/>
      <c r="J117" s="232">
        <f>ROUND(I117*H117,2)</f>
        <v>0</v>
      </c>
      <c r="K117" s="228" t="s">
        <v>151</v>
      </c>
      <c r="L117" s="233"/>
      <c r="M117" s="234" t="s">
        <v>19</v>
      </c>
      <c r="N117" s="235" t="s">
        <v>44</v>
      </c>
      <c r="O117" s="65"/>
      <c r="P117" s="183">
        <f>O117*H117</f>
        <v>0</v>
      </c>
      <c r="Q117" s="183">
        <v>3.5E-4</v>
      </c>
      <c r="R117" s="183">
        <f>Q117*H117</f>
        <v>2.8E-3</v>
      </c>
      <c r="S117" s="183">
        <v>0</v>
      </c>
      <c r="T117" s="184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191</v>
      </c>
      <c r="AT117" s="185" t="s">
        <v>188</v>
      </c>
      <c r="AU117" s="185" t="s">
        <v>83</v>
      </c>
      <c r="AY117" s="18" t="s">
        <v>145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81</v>
      </c>
      <c r="BK117" s="186">
        <f>ROUND(I117*H117,2)</f>
        <v>0</v>
      </c>
      <c r="BL117" s="18" t="s">
        <v>152</v>
      </c>
      <c r="BM117" s="185" t="s">
        <v>922</v>
      </c>
    </row>
    <row r="118" spans="1:65" s="2" customFormat="1" ht="19.5">
      <c r="A118" s="35"/>
      <c r="B118" s="36"/>
      <c r="C118" s="37"/>
      <c r="D118" s="187" t="s">
        <v>154</v>
      </c>
      <c r="E118" s="37"/>
      <c r="F118" s="188" t="s">
        <v>190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83</v>
      </c>
    </row>
    <row r="119" spans="1:65" s="2" customFormat="1" ht="24.2" customHeight="1">
      <c r="A119" s="35"/>
      <c r="B119" s="36"/>
      <c r="C119" s="174" t="s">
        <v>193</v>
      </c>
      <c r="D119" s="174" t="s">
        <v>147</v>
      </c>
      <c r="E119" s="175" t="s">
        <v>194</v>
      </c>
      <c r="F119" s="176" t="s">
        <v>195</v>
      </c>
      <c r="G119" s="177" t="s">
        <v>150</v>
      </c>
      <c r="H119" s="178">
        <v>43.2</v>
      </c>
      <c r="I119" s="179"/>
      <c r="J119" s="180">
        <f>ROUND(I119*H119,2)</f>
        <v>0</v>
      </c>
      <c r="K119" s="176" t="s">
        <v>151</v>
      </c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0</v>
      </c>
      <c r="R119" s="183">
        <f>Q119*H119</f>
        <v>0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152</v>
      </c>
      <c r="AT119" s="185" t="s">
        <v>147</v>
      </c>
      <c r="AU119" s="185" t="s">
        <v>83</v>
      </c>
      <c r="AY119" s="18" t="s">
        <v>145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81</v>
      </c>
      <c r="BK119" s="186">
        <f>ROUND(I119*H119,2)</f>
        <v>0</v>
      </c>
      <c r="BL119" s="18" t="s">
        <v>152</v>
      </c>
      <c r="BM119" s="185" t="s">
        <v>923</v>
      </c>
    </row>
    <row r="120" spans="1:65" s="2" customFormat="1" ht="19.5">
      <c r="A120" s="35"/>
      <c r="B120" s="36"/>
      <c r="C120" s="37"/>
      <c r="D120" s="187" t="s">
        <v>154</v>
      </c>
      <c r="E120" s="37"/>
      <c r="F120" s="188" t="s">
        <v>197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154</v>
      </c>
      <c r="AU120" s="18" t="s">
        <v>83</v>
      </c>
    </row>
    <row r="121" spans="1:65" s="2" customFormat="1">
      <c r="A121" s="35"/>
      <c r="B121" s="36"/>
      <c r="C121" s="37"/>
      <c r="D121" s="192" t="s">
        <v>156</v>
      </c>
      <c r="E121" s="37"/>
      <c r="F121" s="193" t="s">
        <v>198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156</v>
      </c>
      <c r="AU121" s="18" t="s">
        <v>83</v>
      </c>
    </row>
    <row r="122" spans="1:65" s="13" customFormat="1">
      <c r="B122" s="194"/>
      <c r="C122" s="195"/>
      <c r="D122" s="187" t="s">
        <v>158</v>
      </c>
      <c r="E122" s="196" t="s">
        <v>19</v>
      </c>
      <c r="F122" s="197" t="s">
        <v>199</v>
      </c>
      <c r="G122" s="195"/>
      <c r="H122" s="196" t="s">
        <v>19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158</v>
      </c>
      <c r="AU122" s="203" t="s">
        <v>83</v>
      </c>
      <c r="AV122" s="13" t="s">
        <v>81</v>
      </c>
      <c r="AW122" s="13" t="s">
        <v>35</v>
      </c>
      <c r="AX122" s="13" t="s">
        <v>73</v>
      </c>
      <c r="AY122" s="203" t="s">
        <v>145</v>
      </c>
    </row>
    <row r="123" spans="1:65" s="14" customFormat="1">
      <c r="B123" s="204"/>
      <c r="C123" s="205"/>
      <c r="D123" s="187" t="s">
        <v>158</v>
      </c>
      <c r="E123" s="206" t="s">
        <v>19</v>
      </c>
      <c r="F123" s="207" t="s">
        <v>924</v>
      </c>
      <c r="G123" s="205"/>
      <c r="H123" s="208">
        <v>43.2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158</v>
      </c>
      <c r="AU123" s="214" t="s">
        <v>83</v>
      </c>
      <c r="AV123" s="14" t="s">
        <v>83</v>
      </c>
      <c r="AW123" s="14" t="s">
        <v>35</v>
      </c>
      <c r="AX123" s="14" t="s">
        <v>73</v>
      </c>
      <c r="AY123" s="214" t="s">
        <v>145</v>
      </c>
    </row>
    <row r="124" spans="1:65" s="15" customFormat="1">
      <c r="B124" s="215"/>
      <c r="C124" s="216"/>
      <c r="D124" s="187" t="s">
        <v>158</v>
      </c>
      <c r="E124" s="217" t="s">
        <v>19</v>
      </c>
      <c r="F124" s="218" t="s">
        <v>170</v>
      </c>
      <c r="G124" s="216"/>
      <c r="H124" s="219">
        <v>43.2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158</v>
      </c>
      <c r="AU124" s="225" t="s">
        <v>83</v>
      </c>
      <c r="AV124" s="15" t="s">
        <v>152</v>
      </c>
      <c r="AW124" s="15" t="s">
        <v>35</v>
      </c>
      <c r="AX124" s="15" t="s">
        <v>81</v>
      </c>
      <c r="AY124" s="225" t="s">
        <v>145</v>
      </c>
    </row>
    <row r="125" spans="1:65" s="2" customFormat="1" ht="33" customHeight="1">
      <c r="A125" s="35"/>
      <c r="B125" s="36"/>
      <c r="C125" s="174" t="s">
        <v>200</v>
      </c>
      <c r="D125" s="174" t="s">
        <v>147</v>
      </c>
      <c r="E125" s="175" t="s">
        <v>201</v>
      </c>
      <c r="F125" s="176" t="s">
        <v>202</v>
      </c>
      <c r="G125" s="177" t="s">
        <v>203</v>
      </c>
      <c r="H125" s="178">
        <v>65.575000000000003</v>
      </c>
      <c r="I125" s="179"/>
      <c r="J125" s="180">
        <f>ROUND(I125*H125,2)</f>
        <v>0</v>
      </c>
      <c r="K125" s="176" t="s">
        <v>151</v>
      </c>
      <c r="L125" s="40"/>
      <c r="M125" s="181" t="s">
        <v>19</v>
      </c>
      <c r="N125" s="182" t="s">
        <v>44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152</v>
      </c>
      <c r="AT125" s="185" t="s">
        <v>147</v>
      </c>
      <c r="AU125" s="185" t="s">
        <v>83</v>
      </c>
      <c r="AY125" s="18" t="s">
        <v>145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152</v>
      </c>
      <c r="BM125" s="185" t="s">
        <v>925</v>
      </c>
    </row>
    <row r="126" spans="1:65" s="2" customFormat="1" ht="29.25">
      <c r="A126" s="35"/>
      <c r="B126" s="36"/>
      <c r="C126" s="37"/>
      <c r="D126" s="187" t="s">
        <v>154</v>
      </c>
      <c r="E126" s="37"/>
      <c r="F126" s="188" t="s">
        <v>205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154</v>
      </c>
      <c r="AU126" s="18" t="s">
        <v>83</v>
      </c>
    </row>
    <row r="127" spans="1:65" s="2" customFormat="1">
      <c r="A127" s="35"/>
      <c r="B127" s="36"/>
      <c r="C127" s="37"/>
      <c r="D127" s="192" t="s">
        <v>156</v>
      </c>
      <c r="E127" s="37"/>
      <c r="F127" s="193" t="s">
        <v>206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156</v>
      </c>
      <c r="AU127" s="18" t="s">
        <v>83</v>
      </c>
    </row>
    <row r="128" spans="1:65" s="13" customFormat="1">
      <c r="B128" s="194"/>
      <c r="C128" s="195"/>
      <c r="D128" s="187" t="s">
        <v>158</v>
      </c>
      <c r="E128" s="196" t="s">
        <v>19</v>
      </c>
      <c r="F128" s="197" t="s">
        <v>207</v>
      </c>
      <c r="G128" s="195"/>
      <c r="H128" s="196" t="s">
        <v>19</v>
      </c>
      <c r="I128" s="198"/>
      <c r="J128" s="195"/>
      <c r="K128" s="195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158</v>
      </c>
      <c r="AU128" s="203" t="s">
        <v>83</v>
      </c>
      <c r="AV128" s="13" t="s">
        <v>81</v>
      </c>
      <c r="AW128" s="13" t="s">
        <v>35</v>
      </c>
      <c r="AX128" s="13" t="s">
        <v>73</v>
      </c>
      <c r="AY128" s="203" t="s">
        <v>145</v>
      </c>
    </row>
    <row r="129" spans="1:65" s="14" customFormat="1">
      <c r="B129" s="204"/>
      <c r="C129" s="205"/>
      <c r="D129" s="187" t="s">
        <v>158</v>
      </c>
      <c r="E129" s="206" t="s">
        <v>19</v>
      </c>
      <c r="F129" s="207" t="s">
        <v>926</v>
      </c>
      <c r="G129" s="205"/>
      <c r="H129" s="208">
        <v>63.82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158</v>
      </c>
      <c r="AU129" s="214" t="s">
        <v>83</v>
      </c>
      <c r="AV129" s="14" t="s">
        <v>83</v>
      </c>
      <c r="AW129" s="14" t="s">
        <v>35</v>
      </c>
      <c r="AX129" s="14" t="s">
        <v>73</v>
      </c>
      <c r="AY129" s="214" t="s">
        <v>145</v>
      </c>
    </row>
    <row r="130" spans="1:65" s="13" customFormat="1">
      <c r="B130" s="194"/>
      <c r="C130" s="195"/>
      <c r="D130" s="187" t="s">
        <v>158</v>
      </c>
      <c r="E130" s="196" t="s">
        <v>19</v>
      </c>
      <c r="F130" s="197" t="s">
        <v>927</v>
      </c>
      <c r="G130" s="195"/>
      <c r="H130" s="196" t="s">
        <v>19</v>
      </c>
      <c r="I130" s="198"/>
      <c r="J130" s="195"/>
      <c r="K130" s="195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158</v>
      </c>
      <c r="AU130" s="203" t="s">
        <v>83</v>
      </c>
      <c r="AV130" s="13" t="s">
        <v>81</v>
      </c>
      <c r="AW130" s="13" t="s">
        <v>35</v>
      </c>
      <c r="AX130" s="13" t="s">
        <v>73</v>
      </c>
      <c r="AY130" s="203" t="s">
        <v>145</v>
      </c>
    </row>
    <row r="131" spans="1:65" s="14" customFormat="1">
      <c r="B131" s="204"/>
      <c r="C131" s="205"/>
      <c r="D131" s="187" t="s">
        <v>158</v>
      </c>
      <c r="E131" s="206" t="s">
        <v>19</v>
      </c>
      <c r="F131" s="207" t="s">
        <v>928</v>
      </c>
      <c r="G131" s="205"/>
      <c r="H131" s="208">
        <v>1.7549999999999999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158</v>
      </c>
      <c r="AU131" s="214" t="s">
        <v>83</v>
      </c>
      <c r="AV131" s="14" t="s">
        <v>83</v>
      </c>
      <c r="AW131" s="14" t="s">
        <v>35</v>
      </c>
      <c r="AX131" s="14" t="s">
        <v>73</v>
      </c>
      <c r="AY131" s="214" t="s">
        <v>145</v>
      </c>
    </row>
    <row r="132" spans="1:65" s="15" customFormat="1">
      <c r="B132" s="215"/>
      <c r="C132" s="216"/>
      <c r="D132" s="187" t="s">
        <v>158</v>
      </c>
      <c r="E132" s="217" t="s">
        <v>19</v>
      </c>
      <c r="F132" s="218" t="s">
        <v>170</v>
      </c>
      <c r="G132" s="216"/>
      <c r="H132" s="219">
        <v>65.575000000000003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158</v>
      </c>
      <c r="AU132" s="225" t="s">
        <v>83</v>
      </c>
      <c r="AV132" s="15" t="s">
        <v>152</v>
      </c>
      <c r="AW132" s="15" t="s">
        <v>35</v>
      </c>
      <c r="AX132" s="15" t="s">
        <v>81</v>
      </c>
      <c r="AY132" s="225" t="s">
        <v>145</v>
      </c>
    </row>
    <row r="133" spans="1:65" s="13" customFormat="1">
      <c r="B133" s="194"/>
      <c r="C133" s="195"/>
      <c r="D133" s="187" t="s">
        <v>158</v>
      </c>
      <c r="E133" s="196" t="s">
        <v>19</v>
      </c>
      <c r="F133" s="197" t="s">
        <v>929</v>
      </c>
      <c r="G133" s="195"/>
      <c r="H133" s="196" t="s">
        <v>19</v>
      </c>
      <c r="I133" s="198"/>
      <c r="J133" s="195"/>
      <c r="K133" s="195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158</v>
      </c>
      <c r="AU133" s="203" t="s">
        <v>83</v>
      </c>
      <c r="AV133" s="13" t="s">
        <v>81</v>
      </c>
      <c r="AW133" s="13" t="s">
        <v>35</v>
      </c>
      <c r="AX133" s="13" t="s">
        <v>73</v>
      </c>
      <c r="AY133" s="203" t="s">
        <v>145</v>
      </c>
    </row>
    <row r="134" spans="1:65" s="2" customFormat="1" ht="24.2" customHeight="1">
      <c r="A134" s="35"/>
      <c r="B134" s="36"/>
      <c r="C134" s="174" t="s">
        <v>191</v>
      </c>
      <c r="D134" s="174" t="s">
        <v>147</v>
      </c>
      <c r="E134" s="175" t="s">
        <v>210</v>
      </c>
      <c r="F134" s="176" t="s">
        <v>211</v>
      </c>
      <c r="G134" s="177" t="s">
        <v>150</v>
      </c>
      <c r="H134" s="178">
        <v>42</v>
      </c>
      <c r="I134" s="179"/>
      <c r="J134" s="180">
        <f>ROUND(I134*H134,2)</f>
        <v>0</v>
      </c>
      <c r="K134" s="176" t="s">
        <v>151</v>
      </c>
      <c r="L134" s="40"/>
      <c r="M134" s="181" t="s">
        <v>19</v>
      </c>
      <c r="N134" s="182" t="s">
        <v>44</v>
      </c>
      <c r="O134" s="65"/>
      <c r="P134" s="183">
        <f>O134*H134</f>
        <v>0</v>
      </c>
      <c r="Q134" s="183">
        <v>8.4999999999999995E-4</v>
      </c>
      <c r="R134" s="183">
        <f>Q134*H134</f>
        <v>3.5699999999999996E-2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152</v>
      </c>
      <c r="AT134" s="185" t="s">
        <v>147</v>
      </c>
      <c r="AU134" s="185" t="s">
        <v>83</v>
      </c>
      <c r="AY134" s="18" t="s">
        <v>145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81</v>
      </c>
      <c r="BK134" s="186">
        <f>ROUND(I134*H134,2)</f>
        <v>0</v>
      </c>
      <c r="BL134" s="18" t="s">
        <v>152</v>
      </c>
      <c r="BM134" s="185" t="s">
        <v>930</v>
      </c>
    </row>
    <row r="135" spans="1:65" s="2" customFormat="1" ht="19.5">
      <c r="A135" s="35"/>
      <c r="B135" s="36"/>
      <c r="C135" s="37"/>
      <c r="D135" s="187" t="s">
        <v>154</v>
      </c>
      <c r="E135" s="37"/>
      <c r="F135" s="188" t="s">
        <v>213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154</v>
      </c>
      <c r="AU135" s="18" t="s">
        <v>83</v>
      </c>
    </row>
    <row r="136" spans="1:65" s="2" customFormat="1">
      <c r="A136" s="35"/>
      <c r="B136" s="36"/>
      <c r="C136" s="37"/>
      <c r="D136" s="192" t="s">
        <v>156</v>
      </c>
      <c r="E136" s="37"/>
      <c r="F136" s="193" t="s">
        <v>214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156</v>
      </c>
      <c r="AU136" s="18" t="s">
        <v>83</v>
      </c>
    </row>
    <row r="137" spans="1:65" s="13" customFormat="1">
      <c r="B137" s="194"/>
      <c r="C137" s="195"/>
      <c r="D137" s="187" t="s">
        <v>158</v>
      </c>
      <c r="E137" s="196" t="s">
        <v>19</v>
      </c>
      <c r="F137" s="197" t="s">
        <v>931</v>
      </c>
      <c r="G137" s="195"/>
      <c r="H137" s="196" t="s">
        <v>19</v>
      </c>
      <c r="I137" s="198"/>
      <c r="J137" s="195"/>
      <c r="K137" s="195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158</v>
      </c>
      <c r="AU137" s="203" t="s">
        <v>83</v>
      </c>
      <c r="AV137" s="13" t="s">
        <v>81</v>
      </c>
      <c r="AW137" s="13" t="s">
        <v>35</v>
      </c>
      <c r="AX137" s="13" t="s">
        <v>73</v>
      </c>
      <c r="AY137" s="203" t="s">
        <v>145</v>
      </c>
    </row>
    <row r="138" spans="1:65" s="14" customFormat="1">
      <c r="B138" s="204"/>
      <c r="C138" s="205"/>
      <c r="D138" s="187" t="s">
        <v>158</v>
      </c>
      <c r="E138" s="206" t="s">
        <v>19</v>
      </c>
      <c r="F138" s="207" t="s">
        <v>932</v>
      </c>
      <c r="G138" s="205"/>
      <c r="H138" s="208">
        <v>42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158</v>
      </c>
      <c r="AU138" s="214" t="s">
        <v>83</v>
      </c>
      <c r="AV138" s="14" t="s">
        <v>83</v>
      </c>
      <c r="AW138" s="14" t="s">
        <v>35</v>
      </c>
      <c r="AX138" s="14" t="s">
        <v>73</v>
      </c>
      <c r="AY138" s="214" t="s">
        <v>145</v>
      </c>
    </row>
    <row r="139" spans="1:65" s="15" customFormat="1">
      <c r="B139" s="215"/>
      <c r="C139" s="216"/>
      <c r="D139" s="187" t="s">
        <v>158</v>
      </c>
      <c r="E139" s="217" t="s">
        <v>19</v>
      </c>
      <c r="F139" s="218" t="s">
        <v>170</v>
      </c>
      <c r="G139" s="216"/>
      <c r="H139" s="219">
        <v>42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158</v>
      </c>
      <c r="AU139" s="225" t="s">
        <v>83</v>
      </c>
      <c r="AV139" s="15" t="s">
        <v>152</v>
      </c>
      <c r="AW139" s="15" t="s">
        <v>35</v>
      </c>
      <c r="AX139" s="15" t="s">
        <v>81</v>
      </c>
      <c r="AY139" s="225" t="s">
        <v>145</v>
      </c>
    </row>
    <row r="140" spans="1:65" s="2" customFormat="1" ht="24.2" customHeight="1">
      <c r="A140" s="35"/>
      <c r="B140" s="36"/>
      <c r="C140" s="174" t="s">
        <v>217</v>
      </c>
      <c r="D140" s="174" t="s">
        <v>147</v>
      </c>
      <c r="E140" s="175" t="s">
        <v>218</v>
      </c>
      <c r="F140" s="176" t="s">
        <v>219</v>
      </c>
      <c r="G140" s="177" t="s">
        <v>150</v>
      </c>
      <c r="H140" s="178">
        <v>42</v>
      </c>
      <c r="I140" s="179"/>
      <c r="J140" s="180">
        <f>ROUND(I140*H140,2)</f>
        <v>0</v>
      </c>
      <c r="K140" s="176" t="s">
        <v>151</v>
      </c>
      <c r="L140" s="40"/>
      <c r="M140" s="181" t="s">
        <v>19</v>
      </c>
      <c r="N140" s="182" t="s">
        <v>44</v>
      </c>
      <c r="O140" s="65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5" t="s">
        <v>152</v>
      </c>
      <c r="AT140" s="185" t="s">
        <v>147</v>
      </c>
      <c r="AU140" s="185" t="s">
        <v>83</v>
      </c>
      <c r="AY140" s="18" t="s">
        <v>145</v>
      </c>
      <c r="BE140" s="186">
        <f>IF(N140="základní",J140,0)</f>
        <v>0</v>
      </c>
      <c r="BF140" s="186">
        <f>IF(N140="snížená",J140,0)</f>
        <v>0</v>
      </c>
      <c r="BG140" s="186">
        <f>IF(N140="zákl. přenesená",J140,0)</f>
        <v>0</v>
      </c>
      <c r="BH140" s="186">
        <f>IF(N140="sníž. přenesená",J140,0)</f>
        <v>0</v>
      </c>
      <c r="BI140" s="186">
        <f>IF(N140="nulová",J140,0)</f>
        <v>0</v>
      </c>
      <c r="BJ140" s="18" t="s">
        <v>81</v>
      </c>
      <c r="BK140" s="186">
        <f>ROUND(I140*H140,2)</f>
        <v>0</v>
      </c>
      <c r="BL140" s="18" t="s">
        <v>152</v>
      </c>
      <c r="BM140" s="185" t="s">
        <v>933</v>
      </c>
    </row>
    <row r="141" spans="1:65" s="2" customFormat="1" ht="29.25">
      <c r="A141" s="35"/>
      <c r="B141" s="36"/>
      <c r="C141" s="37"/>
      <c r="D141" s="187" t="s">
        <v>154</v>
      </c>
      <c r="E141" s="37"/>
      <c r="F141" s="188" t="s">
        <v>221</v>
      </c>
      <c r="G141" s="37"/>
      <c r="H141" s="37"/>
      <c r="I141" s="189"/>
      <c r="J141" s="37"/>
      <c r="K141" s="37"/>
      <c r="L141" s="40"/>
      <c r="M141" s="190"/>
      <c r="N141" s="191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83</v>
      </c>
    </row>
    <row r="142" spans="1:65" s="2" customFormat="1">
      <c r="A142" s="35"/>
      <c r="B142" s="36"/>
      <c r="C142" s="37"/>
      <c r="D142" s="192" t="s">
        <v>156</v>
      </c>
      <c r="E142" s="37"/>
      <c r="F142" s="193" t="s">
        <v>222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156</v>
      </c>
      <c r="AU142" s="18" t="s">
        <v>83</v>
      </c>
    </row>
    <row r="143" spans="1:65" s="14" customFormat="1">
      <c r="B143" s="204"/>
      <c r="C143" s="205"/>
      <c r="D143" s="187" t="s">
        <v>158</v>
      </c>
      <c r="E143" s="206" t="s">
        <v>19</v>
      </c>
      <c r="F143" s="207" t="s">
        <v>932</v>
      </c>
      <c r="G143" s="205"/>
      <c r="H143" s="208">
        <v>42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158</v>
      </c>
      <c r="AU143" s="214" t="s">
        <v>83</v>
      </c>
      <c r="AV143" s="14" t="s">
        <v>83</v>
      </c>
      <c r="AW143" s="14" t="s">
        <v>35</v>
      </c>
      <c r="AX143" s="14" t="s">
        <v>73</v>
      </c>
      <c r="AY143" s="214" t="s">
        <v>145</v>
      </c>
    </row>
    <row r="144" spans="1:65" s="15" customFormat="1">
      <c r="B144" s="215"/>
      <c r="C144" s="216"/>
      <c r="D144" s="187" t="s">
        <v>158</v>
      </c>
      <c r="E144" s="217" t="s">
        <v>19</v>
      </c>
      <c r="F144" s="218" t="s">
        <v>170</v>
      </c>
      <c r="G144" s="216"/>
      <c r="H144" s="219">
        <v>42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158</v>
      </c>
      <c r="AU144" s="225" t="s">
        <v>83</v>
      </c>
      <c r="AV144" s="15" t="s">
        <v>152</v>
      </c>
      <c r="AW144" s="15" t="s">
        <v>35</v>
      </c>
      <c r="AX144" s="15" t="s">
        <v>81</v>
      </c>
      <c r="AY144" s="225" t="s">
        <v>145</v>
      </c>
    </row>
    <row r="145" spans="1:65" s="2" customFormat="1" ht="24.2" customHeight="1">
      <c r="A145" s="35"/>
      <c r="B145" s="36"/>
      <c r="C145" s="174" t="s">
        <v>178</v>
      </c>
      <c r="D145" s="174" t="s">
        <v>147</v>
      </c>
      <c r="E145" s="175" t="s">
        <v>223</v>
      </c>
      <c r="F145" s="176" t="s">
        <v>224</v>
      </c>
      <c r="G145" s="177" t="s">
        <v>225</v>
      </c>
      <c r="H145" s="178">
        <v>131.15</v>
      </c>
      <c r="I145" s="179"/>
      <c r="J145" s="180">
        <f>ROUND(I145*H145,2)</f>
        <v>0</v>
      </c>
      <c r="K145" s="176" t="s">
        <v>151</v>
      </c>
      <c r="L145" s="40"/>
      <c r="M145" s="181" t="s">
        <v>19</v>
      </c>
      <c r="N145" s="182" t="s">
        <v>44</v>
      </c>
      <c r="O145" s="65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85" t="s">
        <v>152</v>
      </c>
      <c r="AT145" s="185" t="s">
        <v>147</v>
      </c>
      <c r="AU145" s="185" t="s">
        <v>83</v>
      </c>
      <c r="AY145" s="18" t="s">
        <v>145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18" t="s">
        <v>81</v>
      </c>
      <c r="BK145" s="186">
        <f>ROUND(I145*H145,2)</f>
        <v>0</v>
      </c>
      <c r="BL145" s="18" t="s">
        <v>152</v>
      </c>
      <c r="BM145" s="185" t="s">
        <v>934</v>
      </c>
    </row>
    <row r="146" spans="1:65" s="2" customFormat="1" ht="29.25">
      <c r="A146" s="35"/>
      <c r="B146" s="36"/>
      <c r="C146" s="37"/>
      <c r="D146" s="187" t="s">
        <v>154</v>
      </c>
      <c r="E146" s="37"/>
      <c r="F146" s="188" t="s">
        <v>227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154</v>
      </c>
      <c r="AU146" s="18" t="s">
        <v>83</v>
      </c>
    </row>
    <row r="147" spans="1:65" s="2" customFormat="1">
      <c r="A147" s="35"/>
      <c r="B147" s="36"/>
      <c r="C147" s="37"/>
      <c r="D147" s="192" t="s">
        <v>156</v>
      </c>
      <c r="E147" s="37"/>
      <c r="F147" s="193" t="s">
        <v>228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156</v>
      </c>
      <c r="AU147" s="18" t="s">
        <v>83</v>
      </c>
    </row>
    <row r="148" spans="1:65" s="13" customFormat="1" ht="22.5">
      <c r="B148" s="194"/>
      <c r="C148" s="195"/>
      <c r="D148" s="187" t="s">
        <v>158</v>
      </c>
      <c r="E148" s="196" t="s">
        <v>19</v>
      </c>
      <c r="F148" s="197" t="s">
        <v>935</v>
      </c>
      <c r="G148" s="195"/>
      <c r="H148" s="196" t="s">
        <v>19</v>
      </c>
      <c r="I148" s="198"/>
      <c r="J148" s="195"/>
      <c r="K148" s="195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158</v>
      </c>
      <c r="AU148" s="203" t="s">
        <v>83</v>
      </c>
      <c r="AV148" s="13" t="s">
        <v>81</v>
      </c>
      <c r="AW148" s="13" t="s">
        <v>35</v>
      </c>
      <c r="AX148" s="13" t="s">
        <v>73</v>
      </c>
      <c r="AY148" s="203" t="s">
        <v>145</v>
      </c>
    </row>
    <row r="149" spans="1:65" s="14" customFormat="1">
      <c r="B149" s="204"/>
      <c r="C149" s="205"/>
      <c r="D149" s="187" t="s">
        <v>158</v>
      </c>
      <c r="E149" s="206" t="s">
        <v>19</v>
      </c>
      <c r="F149" s="207" t="s">
        <v>936</v>
      </c>
      <c r="G149" s="205"/>
      <c r="H149" s="208">
        <v>131.15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158</v>
      </c>
      <c r="AU149" s="214" t="s">
        <v>83</v>
      </c>
      <c r="AV149" s="14" t="s">
        <v>83</v>
      </c>
      <c r="AW149" s="14" t="s">
        <v>35</v>
      </c>
      <c r="AX149" s="14" t="s">
        <v>73</v>
      </c>
      <c r="AY149" s="214" t="s">
        <v>145</v>
      </c>
    </row>
    <row r="150" spans="1:65" s="15" customFormat="1">
      <c r="B150" s="215"/>
      <c r="C150" s="216"/>
      <c r="D150" s="187" t="s">
        <v>158</v>
      </c>
      <c r="E150" s="217" t="s">
        <v>19</v>
      </c>
      <c r="F150" s="218" t="s">
        <v>170</v>
      </c>
      <c r="G150" s="216"/>
      <c r="H150" s="219">
        <v>131.15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158</v>
      </c>
      <c r="AU150" s="225" t="s">
        <v>83</v>
      </c>
      <c r="AV150" s="15" t="s">
        <v>152</v>
      </c>
      <c r="AW150" s="15" t="s">
        <v>35</v>
      </c>
      <c r="AX150" s="15" t="s">
        <v>81</v>
      </c>
      <c r="AY150" s="225" t="s">
        <v>145</v>
      </c>
    </row>
    <row r="151" spans="1:65" s="2" customFormat="1" ht="37.9" customHeight="1">
      <c r="A151" s="35"/>
      <c r="B151" s="36"/>
      <c r="C151" s="174" t="s">
        <v>231</v>
      </c>
      <c r="D151" s="174" t="s">
        <v>147</v>
      </c>
      <c r="E151" s="175" t="s">
        <v>232</v>
      </c>
      <c r="F151" s="176" t="s">
        <v>233</v>
      </c>
      <c r="G151" s="177" t="s">
        <v>203</v>
      </c>
      <c r="H151" s="178">
        <v>65.575000000000003</v>
      </c>
      <c r="I151" s="179"/>
      <c r="J151" s="180">
        <f>ROUND(I151*H151,2)</f>
        <v>0</v>
      </c>
      <c r="K151" s="176" t="s">
        <v>151</v>
      </c>
      <c r="L151" s="40"/>
      <c r="M151" s="181" t="s">
        <v>19</v>
      </c>
      <c r="N151" s="182" t="s">
        <v>44</v>
      </c>
      <c r="O151" s="65"/>
      <c r="P151" s="183">
        <f>O151*H151</f>
        <v>0</v>
      </c>
      <c r="Q151" s="183">
        <v>0</v>
      </c>
      <c r="R151" s="183">
        <f>Q151*H151</f>
        <v>0</v>
      </c>
      <c r="S151" s="183">
        <v>0</v>
      </c>
      <c r="T151" s="18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5" t="s">
        <v>152</v>
      </c>
      <c r="AT151" s="185" t="s">
        <v>147</v>
      </c>
      <c r="AU151" s="185" t="s">
        <v>83</v>
      </c>
      <c r="AY151" s="18" t="s">
        <v>145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18" t="s">
        <v>81</v>
      </c>
      <c r="BK151" s="186">
        <f>ROUND(I151*H151,2)</f>
        <v>0</v>
      </c>
      <c r="BL151" s="18" t="s">
        <v>152</v>
      </c>
      <c r="BM151" s="185" t="s">
        <v>937</v>
      </c>
    </row>
    <row r="152" spans="1:65" s="2" customFormat="1" ht="39">
      <c r="A152" s="35"/>
      <c r="B152" s="36"/>
      <c r="C152" s="37"/>
      <c r="D152" s="187" t="s">
        <v>154</v>
      </c>
      <c r="E152" s="37"/>
      <c r="F152" s="188" t="s">
        <v>235</v>
      </c>
      <c r="G152" s="37"/>
      <c r="H152" s="37"/>
      <c r="I152" s="189"/>
      <c r="J152" s="37"/>
      <c r="K152" s="37"/>
      <c r="L152" s="40"/>
      <c r="M152" s="190"/>
      <c r="N152" s="191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154</v>
      </c>
      <c r="AU152" s="18" t="s">
        <v>83</v>
      </c>
    </row>
    <row r="153" spans="1:65" s="2" customFormat="1">
      <c r="A153" s="35"/>
      <c r="B153" s="36"/>
      <c r="C153" s="37"/>
      <c r="D153" s="192" t="s">
        <v>156</v>
      </c>
      <c r="E153" s="37"/>
      <c r="F153" s="193" t="s">
        <v>236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156</v>
      </c>
      <c r="AU153" s="18" t="s">
        <v>83</v>
      </c>
    </row>
    <row r="154" spans="1:65" s="13" customFormat="1">
      <c r="B154" s="194"/>
      <c r="C154" s="195"/>
      <c r="D154" s="187" t="s">
        <v>158</v>
      </c>
      <c r="E154" s="196" t="s">
        <v>19</v>
      </c>
      <c r="F154" s="197" t="s">
        <v>938</v>
      </c>
      <c r="G154" s="195"/>
      <c r="H154" s="196" t="s">
        <v>19</v>
      </c>
      <c r="I154" s="198"/>
      <c r="J154" s="195"/>
      <c r="K154" s="195"/>
      <c r="L154" s="199"/>
      <c r="M154" s="200"/>
      <c r="N154" s="201"/>
      <c r="O154" s="201"/>
      <c r="P154" s="201"/>
      <c r="Q154" s="201"/>
      <c r="R154" s="201"/>
      <c r="S154" s="201"/>
      <c r="T154" s="202"/>
      <c r="AT154" s="203" t="s">
        <v>158</v>
      </c>
      <c r="AU154" s="203" t="s">
        <v>83</v>
      </c>
      <c r="AV154" s="13" t="s">
        <v>81</v>
      </c>
      <c r="AW154" s="13" t="s">
        <v>35</v>
      </c>
      <c r="AX154" s="13" t="s">
        <v>73</v>
      </c>
      <c r="AY154" s="203" t="s">
        <v>145</v>
      </c>
    </row>
    <row r="155" spans="1:65" s="14" customFormat="1">
      <c r="B155" s="204"/>
      <c r="C155" s="205"/>
      <c r="D155" s="187" t="s">
        <v>158</v>
      </c>
      <c r="E155" s="206" t="s">
        <v>19</v>
      </c>
      <c r="F155" s="207" t="s">
        <v>926</v>
      </c>
      <c r="G155" s="205"/>
      <c r="H155" s="208">
        <v>63.82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158</v>
      </c>
      <c r="AU155" s="214" t="s">
        <v>83</v>
      </c>
      <c r="AV155" s="14" t="s">
        <v>83</v>
      </c>
      <c r="AW155" s="14" t="s">
        <v>35</v>
      </c>
      <c r="AX155" s="14" t="s">
        <v>73</v>
      </c>
      <c r="AY155" s="214" t="s">
        <v>145</v>
      </c>
    </row>
    <row r="156" spans="1:65" s="13" customFormat="1">
      <c r="B156" s="194"/>
      <c r="C156" s="195"/>
      <c r="D156" s="187" t="s">
        <v>158</v>
      </c>
      <c r="E156" s="196" t="s">
        <v>19</v>
      </c>
      <c r="F156" s="197" t="s">
        <v>927</v>
      </c>
      <c r="G156" s="195"/>
      <c r="H156" s="196" t="s">
        <v>19</v>
      </c>
      <c r="I156" s="198"/>
      <c r="J156" s="195"/>
      <c r="K156" s="195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158</v>
      </c>
      <c r="AU156" s="203" t="s">
        <v>83</v>
      </c>
      <c r="AV156" s="13" t="s">
        <v>81</v>
      </c>
      <c r="AW156" s="13" t="s">
        <v>35</v>
      </c>
      <c r="AX156" s="13" t="s">
        <v>73</v>
      </c>
      <c r="AY156" s="203" t="s">
        <v>145</v>
      </c>
    </row>
    <row r="157" spans="1:65" s="14" customFormat="1">
      <c r="B157" s="204"/>
      <c r="C157" s="205"/>
      <c r="D157" s="187" t="s">
        <v>158</v>
      </c>
      <c r="E157" s="206" t="s">
        <v>19</v>
      </c>
      <c r="F157" s="207" t="s">
        <v>928</v>
      </c>
      <c r="G157" s="205"/>
      <c r="H157" s="208">
        <v>1.7549999999999999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158</v>
      </c>
      <c r="AU157" s="214" t="s">
        <v>83</v>
      </c>
      <c r="AV157" s="14" t="s">
        <v>83</v>
      </c>
      <c r="AW157" s="14" t="s">
        <v>35</v>
      </c>
      <c r="AX157" s="14" t="s">
        <v>73</v>
      </c>
      <c r="AY157" s="214" t="s">
        <v>145</v>
      </c>
    </row>
    <row r="158" spans="1:65" s="15" customFormat="1">
      <c r="B158" s="215"/>
      <c r="C158" s="216"/>
      <c r="D158" s="187" t="s">
        <v>158</v>
      </c>
      <c r="E158" s="217" t="s">
        <v>19</v>
      </c>
      <c r="F158" s="218" t="s">
        <v>170</v>
      </c>
      <c r="G158" s="216"/>
      <c r="H158" s="219">
        <v>65.575000000000003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158</v>
      </c>
      <c r="AU158" s="225" t="s">
        <v>83</v>
      </c>
      <c r="AV158" s="15" t="s">
        <v>152</v>
      </c>
      <c r="AW158" s="15" t="s">
        <v>35</v>
      </c>
      <c r="AX158" s="15" t="s">
        <v>81</v>
      </c>
      <c r="AY158" s="225" t="s">
        <v>145</v>
      </c>
    </row>
    <row r="159" spans="1:65" s="13" customFormat="1">
      <c r="B159" s="194"/>
      <c r="C159" s="195"/>
      <c r="D159" s="187" t="s">
        <v>158</v>
      </c>
      <c r="E159" s="196" t="s">
        <v>19</v>
      </c>
      <c r="F159" s="197" t="s">
        <v>929</v>
      </c>
      <c r="G159" s="195"/>
      <c r="H159" s="196" t="s">
        <v>19</v>
      </c>
      <c r="I159" s="198"/>
      <c r="J159" s="195"/>
      <c r="K159" s="195"/>
      <c r="L159" s="199"/>
      <c r="M159" s="200"/>
      <c r="N159" s="201"/>
      <c r="O159" s="201"/>
      <c r="P159" s="201"/>
      <c r="Q159" s="201"/>
      <c r="R159" s="201"/>
      <c r="S159" s="201"/>
      <c r="T159" s="202"/>
      <c r="AT159" s="203" t="s">
        <v>158</v>
      </c>
      <c r="AU159" s="203" t="s">
        <v>83</v>
      </c>
      <c r="AV159" s="13" t="s">
        <v>81</v>
      </c>
      <c r="AW159" s="13" t="s">
        <v>35</v>
      </c>
      <c r="AX159" s="13" t="s">
        <v>73</v>
      </c>
      <c r="AY159" s="203" t="s">
        <v>145</v>
      </c>
    </row>
    <row r="160" spans="1:65" s="2" customFormat="1" ht="24.2" customHeight="1">
      <c r="A160" s="35"/>
      <c r="B160" s="36"/>
      <c r="C160" s="174" t="s">
        <v>239</v>
      </c>
      <c r="D160" s="174" t="s">
        <v>147</v>
      </c>
      <c r="E160" s="175" t="s">
        <v>240</v>
      </c>
      <c r="F160" s="176" t="s">
        <v>241</v>
      </c>
      <c r="G160" s="177" t="s">
        <v>203</v>
      </c>
      <c r="H160" s="178">
        <v>144.11000000000001</v>
      </c>
      <c r="I160" s="179"/>
      <c r="J160" s="180">
        <f>ROUND(I160*H160,2)</f>
        <v>0</v>
      </c>
      <c r="K160" s="176" t="s">
        <v>151</v>
      </c>
      <c r="L160" s="40"/>
      <c r="M160" s="181" t="s">
        <v>19</v>
      </c>
      <c r="N160" s="182" t="s">
        <v>44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152</v>
      </c>
      <c r="AT160" s="185" t="s">
        <v>147</v>
      </c>
      <c r="AU160" s="185" t="s">
        <v>83</v>
      </c>
      <c r="AY160" s="18" t="s">
        <v>145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81</v>
      </c>
      <c r="BK160" s="186">
        <f>ROUND(I160*H160,2)</f>
        <v>0</v>
      </c>
      <c r="BL160" s="18" t="s">
        <v>152</v>
      </c>
      <c r="BM160" s="185" t="s">
        <v>939</v>
      </c>
    </row>
    <row r="161" spans="1:65" s="2" customFormat="1" ht="29.25">
      <c r="A161" s="35"/>
      <c r="B161" s="36"/>
      <c r="C161" s="37"/>
      <c r="D161" s="187" t="s">
        <v>154</v>
      </c>
      <c r="E161" s="37"/>
      <c r="F161" s="188" t="s">
        <v>243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154</v>
      </c>
      <c r="AU161" s="18" t="s">
        <v>83</v>
      </c>
    </row>
    <row r="162" spans="1:65" s="2" customFormat="1">
      <c r="A162" s="35"/>
      <c r="B162" s="36"/>
      <c r="C162" s="37"/>
      <c r="D162" s="192" t="s">
        <v>156</v>
      </c>
      <c r="E162" s="37"/>
      <c r="F162" s="193" t="s">
        <v>244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156</v>
      </c>
      <c r="AU162" s="18" t="s">
        <v>83</v>
      </c>
    </row>
    <row r="163" spans="1:65" s="13" customFormat="1">
      <c r="B163" s="194"/>
      <c r="C163" s="195"/>
      <c r="D163" s="187" t="s">
        <v>158</v>
      </c>
      <c r="E163" s="196" t="s">
        <v>19</v>
      </c>
      <c r="F163" s="197" t="s">
        <v>199</v>
      </c>
      <c r="G163" s="195"/>
      <c r="H163" s="196" t="s">
        <v>19</v>
      </c>
      <c r="I163" s="198"/>
      <c r="J163" s="195"/>
      <c r="K163" s="195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158</v>
      </c>
      <c r="AU163" s="203" t="s">
        <v>83</v>
      </c>
      <c r="AV163" s="13" t="s">
        <v>81</v>
      </c>
      <c r="AW163" s="13" t="s">
        <v>35</v>
      </c>
      <c r="AX163" s="13" t="s">
        <v>73</v>
      </c>
      <c r="AY163" s="203" t="s">
        <v>145</v>
      </c>
    </row>
    <row r="164" spans="1:65" s="14" customFormat="1">
      <c r="B164" s="204"/>
      <c r="C164" s="205"/>
      <c r="D164" s="187" t="s">
        <v>158</v>
      </c>
      <c r="E164" s="206" t="s">
        <v>19</v>
      </c>
      <c r="F164" s="207" t="s">
        <v>940</v>
      </c>
      <c r="G164" s="205"/>
      <c r="H164" s="208">
        <v>12.96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158</v>
      </c>
      <c r="AU164" s="214" t="s">
        <v>83</v>
      </c>
      <c r="AV164" s="14" t="s">
        <v>83</v>
      </c>
      <c r="AW164" s="14" t="s">
        <v>35</v>
      </c>
      <c r="AX164" s="14" t="s">
        <v>73</v>
      </c>
      <c r="AY164" s="214" t="s">
        <v>145</v>
      </c>
    </row>
    <row r="165" spans="1:65" s="13" customFormat="1">
      <c r="B165" s="194"/>
      <c r="C165" s="195"/>
      <c r="D165" s="187" t="s">
        <v>158</v>
      </c>
      <c r="E165" s="196" t="s">
        <v>19</v>
      </c>
      <c r="F165" s="197" t="s">
        <v>207</v>
      </c>
      <c r="G165" s="195"/>
      <c r="H165" s="196" t="s">
        <v>19</v>
      </c>
      <c r="I165" s="198"/>
      <c r="J165" s="195"/>
      <c r="K165" s="195"/>
      <c r="L165" s="199"/>
      <c r="M165" s="200"/>
      <c r="N165" s="201"/>
      <c r="O165" s="201"/>
      <c r="P165" s="201"/>
      <c r="Q165" s="201"/>
      <c r="R165" s="201"/>
      <c r="S165" s="201"/>
      <c r="T165" s="202"/>
      <c r="AT165" s="203" t="s">
        <v>158</v>
      </c>
      <c r="AU165" s="203" t="s">
        <v>83</v>
      </c>
      <c r="AV165" s="13" t="s">
        <v>81</v>
      </c>
      <c r="AW165" s="13" t="s">
        <v>35</v>
      </c>
      <c r="AX165" s="13" t="s">
        <v>73</v>
      </c>
      <c r="AY165" s="203" t="s">
        <v>145</v>
      </c>
    </row>
    <row r="166" spans="1:65" s="14" customFormat="1" ht="22.5">
      <c r="B166" s="204"/>
      <c r="C166" s="205"/>
      <c r="D166" s="187" t="s">
        <v>158</v>
      </c>
      <c r="E166" s="206" t="s">
        <v>19</v>
      </c>
      <c r="F166" s="207" t="s">
        <v>941</v>
      </c>
      <c r="G166" s="205"/>
      <c r="H166" s="208">
        <v>127.64</v>
      </c>
      <c r="I166" s="209"/>
      <c r="J166" s="205"/>
      <c r="K166" s="205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158</v>
      </c>
      <c r="AU166" s="214" t="s">
        <v>83</v>
      </c>
      <c r="AV166" s="14" t="s">
        <v>83</v>
      </c>
      <c r="AW166" s="14" t="s">
        <v>35</v>
      </c>
      <c r="AX166" s="14" t="s">
        <v>73</v>
      </c>
      <c r="AY166" s="214" t="s">
        <v>145</v>
      </c>
    </row>
    <row r="167" spans="1:65" s="13" customFormat="1">
      <c r="B167" s="194"/>
      <c r="C167" s="195"/>
      <c r="D167" s="187" t="s">
        <v>158</v>
      </c>
      <c r="E167" s="196" t="s">
        <v>19</v>
      </c>
      <c r="F167" s="197" t="s">
        <v>927</v>
      </c>
      <c r="G167" s="195"/>
      <c r="H167" s="196" t="s">
        <v>19</v>
      </c>
      <c r="I167" s="198"/>
      <c r="J167" s="195"/>
      <c r="K167" s="195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158</v>
      </c>
      <c r="AU167" s="203" t="s">
        <v>83</v>
      </c>
      <c r="AV167" s="13" t="s">
        <v>81</v>
      </c>
      <c r="AW167" s="13" t="s">
        <v>35</v>
      </c>
      <c r="AX167" s="13" t="s">
        <v>73</v>
      </c>
      <c r="AY167" s="203" t="s">
        <v>145</v>
      </c>
    </row>
    <row r="168" spans="1:65" s="14" customFormat="1">
      <c r="B168" s="204"/>
      <c r="C168" s="205"/>
      <c r="D168" s="187" t="s">
        <v>158</v>
      </c>
      <c r="E168" s="206" t="s">
        <v>19</v>
      </c>
      <c r="F168" s="207" t="s">
        <v>942</v>
      </c>
      <c r="G168" s="205"/>
      <c r="H168" s="208">
        <v>3.51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158</v>
      </c>
      <c r="AU168" s="214" t="s">
        <v>83</v>
      </c>
      <c r="AV168" s="14" t="s">
        <v>83</v>
      </c>
      <c r="AW168" s="14" t="s">
        <v>35</v>
      </c>
      <c r="AX168" s="14" t="s">
        <v>73</v>
      </c>
      <c r="AY168" s="214" t="s">
        <v>145</v>
      </c>
    </row>
    <row r="169" spans="1:65" s="15" customFormat="1">
      <c r="B169" s="215"/>
      <c r="C169" s="216"/>
      <c r="D169" s="187" t="s">
        <v>158</v>
      </c>
      <c r="E169" s="217" t="s">
        <v>19</v>
      </c>
      <c r="F169" s="218" t="s">
        <v>170</v>
      </c>
      <c r="G169" s="216"/>
      <c r="H169" s="219">
        <v>144.11000000000001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158</v>
      </c>
      <c r="AU169" s="225" t="s">
        <v>83</v>
      </c>
      <c r="AV169" s="15" t="s">
        <v>152</v>
      </c>
      <c r="AW169" s="15" t="s">
        <v>35</v>
      </c>
      <c r="AX169" s="15" t="s">
        <v>81</v>
      </c>
      <c r="AY169" s="225" t="s">
        <v>145</v>
      </c>
    </row>
    <row r="170" spans="1:65" s="2" customFormat="1" ht="24.2" customHeight="1">
      <c r="A170" s="35"/>
      <c r="B170" s="36"/>
      <c r="C170" s="174" t="s">
        <v>246</v>
      </c>
      <c r="D170" s="174" t="s">
        <v>147</v>
      </c>
      <c r="E170" s="175" t="s">
        <v>247</v>
      </c>
      <c r="F170" s="176" t="s">
        <v>248</v>
      </c>
      <c r="G170" s="177" t="s">
        <v>203</v>
      </c>
      <c r="H170" s="178">
        <v>55.631999999999998</v>
      </c>
      <c r="I170" s="179"/>
      <c r="J170" s="180">
        <f>ROUND(I170*H170,2)</f>
        <v>0</v>
      </c>
      <c r="K170" s="176" t="s">
        <v>151</v>
      </c>
      <c r="L170" s="40"/>
      <c r="M170" s="181" t="s">
        <v>19</v>
      </c>
      <c r="N170" s="182" t="s">
        <v>44</v>
      </c>
      <c r="O170" s="65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152</v>
      </c>
      <c r="AT170" s="185" t="s">
        <v>147</v>
      </c>
      <c r="AU170" s="185" t="s">
        <v>83</v>
      </c>
      <c r="AY170" s="18" t="s">
        <v>145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81</v>
      </c>
      <c r="BK170" s="186">
        <f>ROUND(I170*H170,2)</f>
        <v>0</v>
      </c>
      <c r="BL170" s="18" t="s">
        <v>152</v>
      </c>
      <c r="BM170" s="185" t="s">
        <v>943</v>
      </c>
    </row>
    <row r="171" spans="1:65" s="2" customFormat="1" ht="19.5">
      <c r="A171" s="35"/>
      <c r="B171" s="36"/>
      <c r="C171" s="37"/>
      <c r="D171" s="187" t="s">
        <v>154</v>
      </c>
      <c r="E171" s="37"/>
      <c r="F171" s="188" t="s">
        <v>250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154</v>
      </c>
      <c r="AU171" s="18" t="s">
        <v>83</v>
      </c>
    </row>
    <row r="172" spans="1:65" s="2" customFormat="1">
      <c r="A172" s="35"/>
      <c r="B172" s="36"/>
      <c r="C172" s="37"/>
      <c r="D172" s="192" t="s">
        <v>156</v>
      </c>
      <c r="E172" s="37"/>
      <c r="F172" s="193" t="s">
        <v>251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156</v>
      </c>
      <c r="AU172" s="18" t="s">
        <v>83</v>
      </c>
    </row>
    <row r="173" spans="1:65" s="13" customFormat="1" ht="22.5">
      <c r="B173" s="194"/>
      <c r="C173" s="195"/>
      <c r="D173" s="187" t="s">
        <v>158</v>
      </c>
      <c r="E173" s="196" t="s">
        <v>19</v>
      </c>
      <c r="F173" s="197" t="s">
        <v>252</v>
      </c>
      <c r="G173" s="195"/>
      <c r="H173" s="196" t="s">
        <v>19</v>
      </c>
      <c r="I173" s="198"/>
      <c r="J173" s="195"/>
      <c r="K173" s="195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158</v>
      </c>
      <c r="AU173" s="203" t="s">
        <v>83</v>
      </c>
      <c r="AV173" s="13" t="s">
        <v>81</v>
      </c>
      <c r="AW173" s="13" t="s">
        <v>35</v>
      </c>
      <c r="AX173" s="13" t="s">
        <v>73</v>
      </c>
      <c r="AY173" s="203" t="s">
        <v>145</v>
      </c>
    </row>
    <row r="174" spans="1:65" s="14" customFormat="1">
      <c r="B174" s="204"/>
      <c r="C174" s="205"/>
      <c r="D174" s="187" t="s">
        <v>158</v>
      </c>
      <c r="E174" s="206" t="s">
        <v>19</v>
      </c>
      <c r="F174" s="207" t="s">
        <v>944</v>
      </c>
      <c r="G174" s="205"/>
      <c r="H174" s="208">
        <v>54.75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158</v>
      </c>
      <c r="AU174" s="214" t="s">
        <v>83</v>
      </c>
      <c r="AV174" s="14" t="s">
        <v>83</v>
      </c>
      <c r="AW174" s="14" t="s">
        <v>35</v>
      </c>
      <c r="AX174" s="14" t="s">
        <v>73</v>
      </c>
      <c r="AY174" s="214" t="s">
        <v>145</v>
      </c>
    </row>
    <row r="175" spans="1:65" s="13" customFormat="1" ht="33.75">
      <c r="B175" s="194"/>
      <c r="C175" s="195"/>
      <c r="D175" s="187" t="s">
        <v>158</v>
      </c>
      <c r="E175" s="196" t="s">
        <v>19</v>
      </c>
      <c r="F175" s="197" t="s">
        <v>945</v>
      </c>
      <c r="G175" s="195"/>
      <c r="H175" s="196" t="s">
        <v>19</v>
      </c>
      <c r="I175" s="198"/>
      <c r="J175" s="195"/>
      <c r="K175" s="195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158</v>
      </c>
      <c r="AU175" s="203" t="s">
        <v>83</v>
      </c>
      <c r="AV175" s="13" t="s">
        <v>81</v>
      </c>
      <c r="AW175" s="13" t="s">
        <v>35</v>
      </c>
      <c r="AX175" s="13" t="s">
        <v>73</v>
      </c>
      <c r="AY175" s="203" t="s">
        <v>145</v>
      </c>
    </row>
    <row r="176" spans="1:65" s="14" customFormat="1">
      <c r="B176" s="204"/>
      <c r="C176" s="205"/>
      <c r="D176" s="187" t="s">
        <v>158</v>
      </c>
      <c r="E176" s="206" t="s">
        <v>19</v>
      </c>
      <c r="F176" s="207" t="s">
        <v>946</v>
      </c>
      <c r="G176" s="205"/>
      <c r="H176" s="208">
        <v>0.88200000000000001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158</v>
      </c>
      <c r="AU176" s="214" t="s">
        <v>83</v>
      </c>
      <c r="AV176" s="14" t="s">
        <v>83</v>
      </c>
      <c r="AW176" s="14" t="s">
        <v>35</v>
      </c>
      <c r="AX176" s="14" t="s">
        <v>73</v>
      </c>
      <c r="AY176" s="214" t="s">
        <v>145</v>
      </c>
    </row>
    <row r="177" spans="1:65" s="15" customFormat="1">
      <c r="B177" s="215"/>
      <c r="C177" s="216"/>
      <c r="D177" s="187" t="s">
        <v>158</v>
      </c>
      <c r="E177" s="217" t="s">
        <v>19</v>
      </c>
      <c r="F177" s="218" t="s">
        <v>170</v>
      </c>
      <c r="G177" s="216"/>
      <c r="H177" s="219">
        <v>55.631999999999998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158</v>
      </c>
      <c r="AU177" s="225" t="s">
        <v>83</v>
      </c>
      <c r="AV177" s="15" t="s">
        <v>152</v>
      </c>
      <c r="AW177" s="15" t="s">
        <v>35</v>
      </c>
      <c r="AX177" s="15" t="s">
        <v>81</v>
      </c>
      <c r="AY177" s="225" t="s">
        <v>145</v>
      </c>
    </row>
    <row r="178" spans="1:65" s="2" customFormat="1" ht="16.5" customHeight="1">
      <c r="A178" s="35"/>
      <c r="B178" s="36"/>
      <c r="C178" s="226" t="s">
        <v>254</v>
      </c>
      <c r="D178" s="226" t="s">
        <v>188</v>
      </c>
      <c r="E178" s="227" t="s">
        <v>255</v>
      </c>
      <c r="F178" s="228" t="s">
        <v>256</v>
      </c>
      <c r="G178" s="229" t="s">
        <v>225</v>
      </c>
      <c r="H178" s="230">
        <v>110.83499999999999</v>
      </c>
      <c r="I178" s="231"/>
      <c r="J178" s="232">
        <f>ROUND(I178*H178,2)</f>
        <v>0</v>
      </c>
      <c r="K178" s="228" t="s">
        <v>151</v>
      </c>
      <c r="L178" s="233"/>
      <c r="M178" s="234" t="s">
        <v>19</v>
      </c>
      <c r="N178" s="235" t="s">
        <v>44</v>
      </c>
      <c r="O178" s="65"/>
      <c r="P178" s="183">
        <f>O178*H178</f>
        <v>0</v>
      </c>
      <c r="Q178" s="183">
        <v>1</v>
      </c>
      <c r="R178" s="183">
        <f>Q178*H178</f>
        <v>110.83499999999999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191</v>
      </c>
      <c r="AT178" s="185" t="s">
        <v>188</v>
      </c>
      <c r="AU178" s="185" t="s">
        <v>83</v>
      </c>
      <c r="AY178" s="18" t="s">
        <v>145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81</v>
      </c>
      <c r="BK178" s="186">
        <f>ROUND(I178*H178,2)</f>
        <v>0</v>
      </c>
      <c r="BL178" s="18" t="s">
        <v>152</v>
      </c>
      <c r="BM178" s="185" t="s">
        <v>947</v>
      </c>
    </row>
    <row r="179" spans="1:65" s="2" customFormat="1">
      <c r="A179" s="35"/>
      <c r="B179" s="36"/>
      <c r="C179" s="37"/>
      <c r="D179" s="187" t="s">
        <v>154</v>
      </c>
      <c r="E179" s="37"/>
      <c r="F179" s="188" t="s">
        <v>256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154</v>
      </c>
      <c r="AU179" s="18" t="s">
        <v>83</v>
      </c>
    </row>
    <row r="180" spans="1:65" s="13" customFormat="1">
      <c r="B180" s="194"/>
      <c r="C180" s="195"/>
      <c r="D180" s="187" t="s">
        <v>158</v>
      </c>
      <c r="E180" s="196" t="s">
        <v>19</v>
      </c>
      <c r="F180" s="197" t="s">
        <v>258</v>
      </c>
      <c r="G180" s="195"/>
      <c r="H180" s="196" t="s">
        <v>19</v>
      </c>
      <c r="I180" s="198"/>
      <c r="J180" s="195"/>
      <c r="K180" s="195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158</v>
      </c>
      <c r="AU180" s="203" t="s">
        <v>83</v>
      </c>
      <c r="AV180" s="13" t="s">
        <v>81</v>
      </c>
      <c r="AW180" s="13" t="s">
        <v>35</v>
      </c>
      <c r="AX180" s="13" t="s">
        <v>73</v>
      </c>
      <c r="AY180" s="203" t="s">
        <v>145</v>
      </c>
    </row>
    <row r="181" spans="1:65" s="13" customFormat="1" ht="22.5">
      <c r="B181" s="194"/>
      <c r="C181" s="195"/>
      <c r="D181" s="187" t="s">
        <v>158</v>
      </c>
      <c r="E181" s="196" t="s">
        <v>19</v>
      </c>
      <c r="F181" s="197" t="s">
        <v>252</v>
      </c>
      <c r="G181" s="195"/>
      <c r="H181" s="196" t="s">
        <v>19</v>
      </c>
      <c r="I181" s="198"/>
      <c r="J181" s="195"/>
      <c r="K181" s="195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158</v>
      </c>
      <c r="AU181" s="203" t="s">
        <v>83</v>
      </c>
      <c r="AV181" s="13" t="s">
        <v>81</v>
      </c>
      <c r="AW181" s="13" t="s">
        <v>35</v>
      </c>
      <c r="AX181" s="13" t="s">
        <v>73</v>
      </c>
      <c r="AY181" s="203" t="s">
        <v>145</v>
      </c>
    </row>
    <row r="182" spans="1:65" s="14" customFormat="1">
      <c r="B182" s="204"/>
      <c r="C182" s="205"/>
      <c r="D182" s="187" t="s">
        <v>158</v>
      </c>
      <c r="E182" s="206" t="s">
        <v>19</v>
      </c>
      <c r="F182" s="207" t="s">
        <v>948</v>
      </c>
      <c r="G182" s="205"/>
      <c r="H182" s="208">
        <v>109.23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158</v>
      </c>
      <c r="AU182" s="214" t="s">
        <v>83</v>
      </c>
      <c r="AV182" s="14" t="s">
        <v>83</v>
      </c>
      <c r="AW182" s="14" t="s">
        <v>35</v>
      </c>
      <c r="AX182" s="14" t="s">
        <v>73</v>
      </c>
      <c r="AY182" s="214" t="s">
        <v>145</v>
      </c>
    </row>
    <row r="183" spans="1:65" s="13" customFormat="1" ht="33.75">
      <c r="B183" s="194"/>
      <c r="C183" s="195"/>
      <c r="D183" s="187" t="s">
        <v>158</v>
      </c>
      <c r="E183" s="196" t="s">
        <v>19</v>
      </c>
      <c r="F183" s="197" t="s">
        <v>945</v>
      </c>
      <c r="G183" s="195"/>
      <c r="H183" s="196" t="s">
        <v>19</v>
      </c>
      <c r="I183" s="198"/>
      <c r="J183" s="195"/>
      <c r="K183" s="195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158</v>
      </c>
      <c r="AU183" s="203" t="s">
        <v>83</v>
      </c>
      <c r="AV183" s="13" t="s">
        <v>81</v>
      </c>
      <c r="AW183" s="13" t="s">
        <v>35</v>
      </c>
      <c r="AX183" s="13" t="s">
        <v>73</v>
      </c>
      <c r="AY183" s="203" t="s">
        <v>145</v>
      </c>
    </row>
    <row r="184" spans="1:65" s="14" customFormat="1">
      <c r="B184" s="204"/>
      <c r="C184" s="205"/>
      <c r="D184" s="187" t="s">
        <v>158</v>
      </c>
      <c r="E184" s="206" t="s">
        <v>19</v>
      </c>
      <c r="F184" s="207" t="s">
        <v>949</v>
      </c>
      <c r="G184" s="205"/>
      <c r="H184" s="208">
        <v>1.605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158</v>
      </c>
      <c r="AU184" s="214" t="s">
        <v>83</v>
      </c>
      <c r="AV184" s="14" t="s">
        <v>83</v>
      </c>
      <c r="AW184" s="14" t="s">
        <v>35</v>
      </c>
      <c r="AX184" s="14" t="s">
        <v>73</v>
      </c>
      <c r="AY184" s="214" t="s">
        <v>145</v>
      </c>
    </row>
    <row r="185" spans="1:65" s="15" customFormat="1">
      <c r="B185" s="215"/>
      <c r="C185" s="216"/>
      <c r="D185" s="187" t="s">
        <v>158</v>
      </c>
      <c r="E185" s="217" t="s">
        <v>19</v>
      </c>
      <c r="F185" s="218" t="s">
        <v>170</v>
      </c>
      <c r="G185" s="216"/>
      <c r="H185" s="219">
        <v>110.83499999999999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158</v>
      </c>
      <c r="AU185" s="225" t="s">
        <v>83</v>
      </c>
      <c r="AV185" s="15" t="s">
        <v>152</v>
      </c>
      <c r="AW185" s="15" t="s">
        <v>35</v>
      </c>
      <c r="AX185" s="15" t="s">
        <v>81</v>
      </c>
      <c r="AY185" s="225" t="s">
        <v>145</v>
      </c>
    </row>
    <row r="186" spans="1:65" s="2" customFormat="1" ht="24.2" customHeight="1">
      <c r="A186" s="35"/>
      <c r="B186" s="36"/>
      <c r="C186" s="174" t="s">
        <v>8</v>
      </c>
      <c r="D186" s="174" t="s">
        <v>147</v>
      </c>
      <c r="E186" s="175" t="s">
        <v>260</v>
      </c>
      <c r="F186" s="176" t="s">
        <v>261</v>
      </c>
      <c r="G186" s="177" t="s">
        <v>150</v>
      </c>
      <c r="H186" s="178">
        <v>43.2</v>
      </c>
      <c r="I186" s="179"/>
      <c r="J186" s="180">
        <f>ROUND(I186*H186,2)</f>
        <v>0</v>
      </c>
      <c r="K186" s="176" t="s">
        <v>151</v>
      </c>
      <c r="L186" s="40"/>
      <c r="M186" s="181" t="s">
        <v>19</v>
      </c>
      <c r="N186" s="182" t="s">
        <v>44</v>
      </c>
      <c r="O186" s="65"/>
      <c r="P186" s="183">
        <f>O186*H186</f>
        <v>0</v>
      </c>
      <c r="Q186" s="183">
        <v>0</v>
      </c>
      <c r="R186" s="183">
        <f>Q186*H186</f>
        <v>0</v>
      </c>
      <c r="S186" s="183">
        <v>0</v>
      </c>
      <c r="T186" s="18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85" t="s">
        <v>152</v>
      </c>
      <c r="AT186" s="185" t="s">
        <v>147</v>
      </c>
      <c r="AU186" s="185" t="s">
        <v>83</v>
      </c>
      <c r="AY186" s="18" t="s">
        <v>145</v>
      </c>
      <c r="BE186" s="186">
        <f>IF(N186="základní",J186,0)</f>
        <v>0</v>
      </c>
      <c r="BF186" s="186">
        <f>IF(N186="snížená",J186,0)</f>
        <v>0</v>
      </c>
      <c r="BG186" s="186">
        <f>IF(N186="zákl. přenesená",J186,0)</f>
        <v>0</v>
      </c>
      <c r="BH186" s="186">
        <f>IF(N186="sníž. přenesená",J186,0)</f>
        <v>0</v>
      </c>
      <c r="BI186" s="186">
        <f>IF(N186="nulová",J186,0)</f>
        <v>0</v>
      </c>
      <c r="BJ186" s="18" t="s">
        <v>81</v>
      </c>
      <c r="BK186" s="186">
        <f>ROUND(I186*H186,2)</f>
        <v>0</v>
      </c>
      <c r="BL186" s="18" t="s">
        <v>152</v>
      </c>
      <c r="BM186" s="185" t="s">
        <v>950</v>
      </c>
    </row>
    <row r="187" spans="1:65" s="2" customFormat="1" ht="19.5">
      <c r="A187" s="35"/>
      <c r="B187" s="36"/>
      <c r="C187" s="37"/>
      <c r="D187" s="187" t="s">
        <v>154</v>
      </c>
      <c r="E187" s="37"/>
      <c r="F187" s="188" t="s">
        <v>263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154</v>
      </c>
      <c r="AU187" s="18" t="s">
        <v>83</v>
      </c>
    </row>
    <row r="188" spans="1:65" s="2" customFormat="1">
      <c r="A188" s="35"/>
      <c r="B188" s="36"/>
      <c r="C188" s="37"/>
      <c r="D188" s="192" t="s">
        <v>156</v>
      </c>
      <c r="E188" s="37"/>
      <c r="F188" s="193" t="s">
        <v>264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156</v>
      </c>
      <c r="AU188" s="18" t="s">
        <v>83</v>
      </c>
    </row>
    <row r="189" spans="1:65" s="13" customFormat="1">
      <c r="B189" s="194"/>
      <c r="C189" s="195"/>
      <c r="D189" s="187" t="s">
        <v>158</v>
      </c>
      <c r="E189" s="196" t="s">
        <v>19</v>
      </c>
      <c r="F189" s="197" t="s">
        <v>951</v>
      </c>
      <c r="G189" s="195"/>
      <c r="H189" s="196" t="s">
        <v>19</v>
      </c>
      <c r="I189" s="198"/>
      <c r="J189" s="195"/>
      <c r="K189" s="195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158</v>
      </c>
      <c r="AU189" s="203" t="s">
        <v>83</v>
      </c>
      <c r="AV189" s="13" t="s">
        <v>81</v>
      </c>
      <c r="AW189" s="13" t="s">
        <v>35</v>
      </c>
      <c r="AX189" s="13" t="s">
        <v>73</v>
      </c>
      <c r="AY189" s="203" t="s">
        <v>145</v>
      </c>
    </row>
    <row r="190" spans="1:65" s="14" customFormat="1">
      <c r="B190" s="204"/>
      <c r="C190" s="205"/>
      <c r="D190" s="187" t="s">
        <v>158</v>
      </c>
      <c r="E190" s="206" t="s">
        <v>19</v>
      </c>
      <c r="F190" s="207" t="s">
        <v>952</v>
      </c>
      <c r="G190" s="205"/>
      <c r="H190" s="208">
        <v>43.2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158</v>
      </c>
      <c r="AU190" s="214" t="s">
        <v>83</v>
      </c>
      <c r="AV190" s="14" t="s">
        <v>83</v>
      </c>
      <c r="AW190" s="14" t="s">
        <v>35</v>
      </c>
      <c r="AX190" s="14" t="s">
        <v>73</v>
      </c>
      <c r="AY190" s="214" t="s">
        <v>145</v>
      </c>
    </row>
    <row r="191" spans="1:65" s="15" customFormat="1">
      <c r="B191" s="215"/>
      <c r="C191" s="216"/>
      <c r="D191" s="187" t="s">
        <v>158</v>
      </c>
      <c r="E191" s="217" t="s">
        <v>19</v>
      </c>
      <c r="F191" s="218" t="s">
        <v>170</v>
      </c>
      <c r="G191" s="216"/>
      <c r="H191" s="219">
        <v>43.2</v>
      </c>
      <c r="I191" s="220"/>
      <c r="J191" s="216"/>
      <c r="K191" s="216"/>
      <c r="L191" s="221"/>
      <c r="M191" s="222"/>
      <c r="N191" s="223"/>
      <c r="O191" s="223"/>
      <c r="P191" s="223"/>
      <c r="Q191" s="223"/>
      <c r="R191" s="223"/>
      <c r="S191" s="223"/>
      <c r="T191" s="224"/>
      <c r="AT191" s="225" t="s">
        <v>158</v>
      </c>
      <c r="AU191" s="225" t="s">
        <v>83</v>
      </c>
      <c r="AV191" s="15" t="s">
        <v>152</v>
      </c>
      <c r="AW191" s="15" t="s">
        <v>35</v>
      </c>
      <c r="AX191" s="15" t="s">
        <v>81</v>
      </c>
      <c r="AY191" s="225" t="s">
        <v>145</v>
      </c>
    </row>
    <row r="192" spans="1:65" s="2" customFormat="1" ht="24.2" customHeight="1">
      <c r="A192" s="35"/>
      <c r="B192" s="36"/>
      <c r="C192" s="174" t="s">
        <v>266</v>
      </c>
      <c r="D192" s="174" t="s">
        <v>147</v>
      </c>
      <c r="E192" s="175" t="s">
        <v>267</v>
      </c>
      <c r="F192" s="176" t="s">
        <v>268</v>
      </c>
      <c r="G192" s="177" t="s">
        <v>150</v>
      </c>
      <c r="H192" s="178">
        <v>43.2</v>
      </c>
      <c r="I192" s="179"/>
      <c r="J192" s="180">
        <f>ROUND(I192*H192,2)</f>
        <v>0</v>
      </c>
      <c r="K192" s="176" t="s">
        <v>151</v>
      </c>
      <c r="L192" s="40"/>
      <c r="M192" s="181" t="s">
        <v>19</v>
      </c>
      <c r="N192" s="182" t="s">
        <v>44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152</v>
      </c>
      <c r="AT192" s="185" t="s">
        <v>147</v>
      </c>
      <c r="AU192" s="185" t="s">
        <v>83</v>
      </c>
      <c r="AY192" s="18" t="s">
        <v>145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81</v>
      </c>
      <c r="BK192" s="186">
        <f>ROUND(I192*H192,2)</f>
        <v>0</v>
      </c>
      <c r="BL192" s="18" t="s">
        <v>152</v>
      </c>
      <c r="BM192" s="185" t="s">
        <v>953</v>
      </c>
    </row>
    <row r="193" spans="1:65" s="2" customFormat="1" ht="19.5">
      <c r="A193" s="35"/>
      <c r="B193" s="36"/>
      <c r="C193" s="37"/>
      <c r="D193" s="187" t="s">
        <v>154</v>
      </c>
      <c r="E193" s="37"/>
      <c r="F193" s="188" t="s">
        <v>270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154</v>
      </c>
      <c r="AU193" s="18" t="s">
        <v>83</v>
      </c>
    </row>
    <row r="194" spans="1:65" s="2" customFormat="1">
      <c r="A194" s="35"/>
      <c r="B194" s="36"/>
      <c r="C194" s="37"/>
      <c r="D194" s="192" t="s">
        <v>156</v>
      </c>
      <c r="E194" s="37"/>
      <c r="F194" s="193" t="s">
        <v>271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156</v>
      </c>
      <c r="AU194" s="18" t="s">
        <v>83</v>
      </c>
    </row>
    <row r="195" spans="1:65" s="13" customFormat="1">
      <c r="B195" s="194"/>
      <c r="C195" s="195"/>
      <c r="D195" s="187" t="s">
        <v>158</v>
      </c>
      <c r="E195" s="196" t="s">
        <v>19</v>
      </c>
      <c r="F195" s="197" t="s">
        <v>272</v>
      </c>
      <c r="G195" s="195"/>
      <c r="H195" s="196" t="s">
        <v>19</v>
      </c>
      <c r="I195" s="198"/>
      <c r="J195" s="195"/>
      <c r="K195" s="195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158</v>
      </c>
      <c r="AU195" s="203" t="s">
        <v>83</v>
      </c>
      <c r="AV195" s="13" t="s">
        <v>81</v>
      </c>
      <c r="AW195" s="13" t="s">
        <v>35</v>
      </c>
      <c r="AX195" s="13" t="s">
        <v>73</v>
      </c>
      <c r="AY195" s="203" t="s">
        <v>145</v>
      </c>
    </row>
    <row r="196" spans="1:65" s="14" customFormat="1">
      <c r="B196" s="204"/>
      <c r="C196" s="205"/>
      <c r="D196" s="187" t="s">
        <v>158</v>
      </c>
      <c r="E196" s="206" t="s">
        <v>19</v>
      </c>
      <c r="F196" s="207" t="s">
        <v>952</v>
      </c>
      <c r="G196" s="205"/>
      <c r="H196" s="208">
        <v>43.2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158</v>
      </c>
      <c r="AU196" s="214" t="s">
        <v>83</v>
      </c>
      <c r="AV196" s="14" t="s">
        <v>83</v>
      </c>
      <c r="AW196" s="14" t="s">
        <v>35</v>
      </c>
      <c r="AX196" s="14" t="s">
        <v>73</v>
      </c>
      <c r="AY196" s="214" t="s">
        <v>145</v>
      </c>
    </row>
    <row r="197" spans="1:65" s="15" customFormat="1">
      <c r="B197" s="215"/>
      <c r="C197" s="216"/>
      <c r="D197" s="187" t="s">
        <v>158</v>
      </c>
      <c r="E197" s="217" t="s">
        <v>19</v>
      </c>
      <c r="F197" s="218" t="s">
        <v>170</v>
      </c>
      <c r="G197" s="216"/>
      <c r="H197" s="219">
        <v>43.2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158</v>
      </c>
      <c r="AU197" s="225" t="s">
        <v>83</v>
      </c>
      <c r="AV197" s="15" t="s">
        <v>152</v>
      </c>
      <c r="AW197" s="15" t="s">
        <v>35</v>
      </c>
      <c r="AX197" s="15" t="s">
        <v>81</v>
      </c>
      <c r="AY197" s="225" t="s">
        <v>145</v>
      </c>
    </row>
    <row r="198" spans="1:65" s="2" customFormat="1" ht="16.5" customHeight="1">
      <c r="A198" s="35"/>
      <c r="B198" s="36"/>
      <c r="C198" s="226" t="s">
        <v>274</v>
      </c>
      <c r="D198" s="226" t="s">
        <v>188</v>
      </c>
      <c r="E198" s="227" t="s">
        <v>275</v>
      </c>
      <c r="F198" s="228" t="s">
        <v>276</v>
      </c>
      <c r="G198" s="229" t="s">
        <v>277</v>
      </c>
      <c r="H198" s="230">
        <v>0.64800000000000002</v>
      </c>
      <c r="I198" s="231"/>
      <c r="J198" s="232">
        <f>ROUND(I198*H198,2)</f>
        <v>0</v>
      </c>
      <c r="K198" s="228" t="s">
        <v>151</v>
      </c>
      <c r="L198" s="233"/>
      <c r="M198" s="234" t="s">
        <v>19</v>
      </c>
      <c r="N198" s="235" t="s">
        <v>44</v>
      </c>
      <c r="O198" s="65"/>
      <c r="P198" s="183">
        <f>O198*H198</f>
        <v>0</v>
      </c>
      <c r="Q198" s="183">
        <v>1E-3</v>
      </c>
      <c r="R198" s="183">
        <f>Q198*H198</f>
        <v>6.4800000000000003E-4</v>
      </c>
      <c r="S198" s="183">
        <v>0</v>
      </c>
      <c r="T198" s="18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85" t="s">
        <v>191</v>
      </c>
      <c r="AT198" s="185" t="s">
        <v>188</v>
      </c>
      <c r="AU198" s="185" t="s">
        <v>83</v>
      </c>
      <c r="AY198" s="18" t="s">
        <v>145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18" t="s">
        <v>81</v>
      </c>
      <c r="BK198" s="186">
        <f>ROUND(I198*H198,2)</f>
        <v>0</v>
      </c>
      <c r="BL198" s="18" t="s">
        <v>152</v>
      </c>
      <c r="BM198" s="185" t="s">
        <v>954</v>
      </c>
    </row>
    <row r="199" spans="1:65" s="2" customFormat="1">
      <c r="A199" s="35"/>
      <c r="B199" s="36"/>
      <c r="C199" s="37"/>
      <c r="D199" s="187" t="s">
        <v>154</v>
      </c>
      <c r="E199" s="37"/>
      <c r="F199" s="188" t="s">
        <v>276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154</v>
      </c>
      <c r="AU199" s="18" t="s">
        <v>83</v>
      </c>
    </row>
    <row r="200" spans="1:65" s="14" customFormat="1">
      <c r="B200" s="204"/>
      <c r="C200" s="205"/>
      <c r="D200" s="187" t="s">
        <v>158</v>
      </c>
      <c r="E200" s="206" t="s">
        <v>19</v>
      </c>
      <c r="F200" s="207" t="s">
        <v>955</v>
      </c>
      <c r="G200" s="205"/>
      <c r="H200" s="208">
        <v>0.64800000000000002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158</v>
      </c>
      <c r="AU200" s="214" t="s">
        <v>83</v>
      </c>
      <c r="AV200" s="14" t="s">
        <v>83</v>
      </c>
      <c r="AW200" s="14" t="s">
        <v>35</v>
      </c>
      <c r="AX200" s="14" t="s">
        <v>73</v>
      </c>
      <c r="AY200" s="214" t="s">
        <v>145</v>
      </c>
    </row>
    <row r="201" spans="1:65" s="15" customFormat="1">
      <c r="B201" s="215"/>
      <c r="C201" s="216"/>
      <c r="D201" s="187" t="s">
        <v>158</v>
      </c>
      <c r="E201" s="217" t="s">
        <v>19</v>
      </c>
      <c r="F201" s="218" t="s">
        <v>170</v>
      </c>
      <c r="G201" s="216"/>
      <c r="H201" s="219">
        <v>0.64800000000000002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158</v>
      </c>
      <c r="AU201" s="225" t="s">
        <v>83</v>
      </c>
      <c r="AV201" s="15" t="s">
        <v>152</v>
      </c>
      <c r="AW201" s="15" t="s">
        <v>35</v>
      </c>
      <c r="AX201" s="15" t="s">
        <v>81</v>
      </c>
      <c r="AY201" s="225" t="s">
        <v>145</v>
      </c>
    </row>
    <row r="202" spans="1:65" s="2" customFormat="1" ht="24.2" customHeight="1">
      <c r="A202" s="35"/>
      <c r="B202" s="36"/>
      <c r="C202" s="174" t="s">
        <v>280</v>
      </c>
      <c r="D202" s="174" t="s">
        <v>147</v>
      </c>
      <c r="E202" s="175" t="s">
        <v>281</v>
      </c>
      <c r="F202" s="176" t="s">
        <v>282</v>
      </c>
      <c r="G202" s="177" t="s">
        <v>150</v>
      </c>
      <c r="H202" s="178">
        <v>30.6</v>
      </c>
      <c r="I202" s="179"/>
      <c r="J202" s="180">
        <f>ROUND(I202*H202,2)</f>
        <v>0</v>
      </c>
      <c r="K202" s="176" t="s">
        <v>151</v>
      </c>
      <c r="L202" s="40"/>
      <c r="M202" s="181" t="s">
        <v>19</v>
      </c>
      <c r="N202" s="182" t="s">
        <v>44</v>
      </c>
      <c r="O202" s="65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85" t="s">
        <v>152</v>
      </c>
      <c r="AT202" s="185" t="s">
        <v>147</v>
      </c>
      <c r="AU202" s="185" t="s">
        <v>83</v>
      </c>
      <c r="AY202" s="18" t="s">
        <v>145</v>
      </c>
      <c r="BE202" s="186">
        <f>IF(N202="základní",J202,0)</f>
        <v>0</v>
      </c>
      <c r="BF202" s="186">
        <f>IF(N202="snížená",J202,0)</f>
        <v>0</v>
      </c>
      <c r="BG202" s="186">
        <f>IF(N202="zákl. přenesená",J202,0)</f>
        <v>0</v>
      </c>
      <c r="BH202" s="186">
        <f>IF(N202="sníž. přenesená",J202,0)</f>
        <v>0</v>
      </c>
      <c r="BI202" s="186">
        <f>IF(N202="nulová",J202,0)</f>
        <v>0</v>
      </c>
      <c r="BJ202" s="18" t="s">
        <v>81</v>
      </c>
      <c r="BK202" s="186">
        <f>ROUND(I202*H202,2)</f>
        <v>0</v>
      </c>
      <c r="BL202" s="18" t="s">
        <v>152</v>
      </c>
      <c r="BM202" s="185" t="s">
        <v>956</v>
      </c>
    </row>
    <row r="203" spans="1:65" s="2" customFormat="1" ht="19.5">
      <c r="A203" s="35"/>
      <c r="B203" s="36"/>
      <c r="C203" s="37"/>
      <c r="D203" s="187" t="s">
        <v>154</v>
      </c>
      <c r="E203" s="37"/>
      <c r="F203" s="188" t="s">
        <v>284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154</v>
      </c>
      <c r="AU203" s="18" t="s">
        <v>83</v>
      </c>
    </row>
    <row r="204" spans="1:65" s="2" customFormat="1">
      <c r="A204" s="35"/>
      <c r="B204" s="36"/>
      <c r="C204" s="37"/>
      <c r="D204" s="192" t="s">
        <v>156</v>
      </c>
      <c r="E204" s="37"/>
      <c r="F204" s="193" t="s">
        <v>285</v>
      </c>
      <c r="G204" s="37"/>
      <c r="H204" s="37"/>
      <c r="I204" s="189"/>
      <c r="J204" s="37"/>
      <c r="K204" s="37"/>
      <c r="L204" s="40"/>
      <c r="M204" s="190"/>
      <c r="N204" s="191"/>
      <c r="O204" s="65"/>
      <c r="P204" s="65"/>
      <c r="Q204" s="65"/>
      <c r="R204" s="65"/>
      <c r="S204" s="65"/>
      <c r="T204" s="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156</v>
      </c>
      <c r="AU204" s="18" t="s">
        <v>83</v>
      </c>
    </row>
    <row r="205" spans="1:65" s="13" customFormat="1">
      <c r="B205" s="194"/>
      <c r="C205" s="195"/>
      <c r="D205" s="187" t="s">
        <v>158</v>
      </c>
      <c r="E205" s="196" t="s">
        <v>19</v>
      </c>
      <c r="F205" s="197" t="s">
        <v>286</v>
      </c>
      <c r="G205" s="195"/>
      <c r="H205" s="196" t="s">
        <v>19</v>
      </c>
      <c r="I205" s="198"/>
      <c r="J205" s="195"/>
      <c r="K205" s="195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158</v>
      </c>
      <c r="AU205" s="203" t="s">
        <v>83</v>
      </c>
      <c r="AV205" s="13" t="s">
        <v>81</v>
      </c>
      <c r="AW205" s="13" t="s">
        <v>35</v>
      </c>
      <c r="AX205" s="13" t="s">
        <v>73</v>
      </c>
      <c r="AY205" s="203" t="s">
        <v>145</v>
      </c>
    </row>
    <row r="206" spans="1:65" s="14" customFormat="1">
      <c r="B206" s="204"/>
      <c r="C206" s="205"/>
      <c r="D206" s="187" t="s">
        <v>158</v>
      </c>
      <c r="E206" s="206" t="s">
        <v>19</v>
      </c>
      <c r="F206" s="207" t="s">
        <v>957</v>
      </c>
      <c r="G206" s="205"/>
      <c r="H206" s="208">
        <v>30.6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158</v>
      </c>
      <c r="AU206" s="214" t="s">
        <v>83</v>
      </c>
      <c r="AV206" s="14" t="s">
        <v>83</v>
      </c>
      <c r="AW206" s="14" t="s">
        <v>35</v>
      </c>
      <c r="AX206" s="14" t="s">
        <v>73</v>
      </c>
      <c r="AY206" s="214" t="s">
        <v>145</v>
      </c>
    </row>
    <row r="207" spans="1:65" s="15" customFormat="1">
      <c r="B207" s="215"/>
      <c r="C207" s="216"/>
      <c r="D207" s="187" t="s">
        <v>158</v>
      </c>
      <c r="E207" s="217" t="s">
        <v>19</v>
      </c>
      <c r="F207" s="218" t="s">
        <v>170</v>
      </c>
      <c r="G207" s="216"/>
      <c r="H207" s="219">
        <v>30.6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158</v>
      </c>
      <c r="AU207" s="225" t="s">
        <v>83</v>
      </c>
      <c r="AV207" s="15" t="s">
        <v>152</v>
      </c>
      <c r="AW207" s="15" t="s">
        <v>35</v>
      </c>
      <c r="AX207" s="15" t="s">
        <v>81</v>
      </c>
      <c r="AY207" s="225" t="s">
        <v>145</v>
      </c>
    </row>
    <row r="208" spans="1:65" s="2" customFormat="1" ht="16.5" customHeight="1">
      <c r="A208" s="35"/>
      <c r="B208" s="36"/>
      <c r="C208" s="174" t="s">
        <v>288</v>
      </c>
      <c r="D208" s="174" t="s">
        <v>147</v>
      </c>
      <c r="E208" s="175" t="s">
        <v>289</v>
      </c>
      <c r="F208" s="176" t="s">
        <v>290</v>
      </c>
      <c r="G208" s="177" t="s">
        <v>150</v>
      </c>
      <c r="H208" s="178">
        <v>43.2</v>
      </c>
      <c r="I208" s="179"/>
      <c r="J208" s="180">
        <f>ROUND(I208*H208,2)</f>
        <v>0</v>
      </c>
      <c r="K208" s="176" t="s">
        <v>151</v>
      </c>
      <c r="L208" s="40"/>
      <c r="M208" s="181" t="s">
        <v>19</v>
      </c>
      <c r="N208" s="182" t="s">
        <v>44</v>
      </c>
      <c r="O208" s="65"/>
      <c r="P208" s="183">
        <f>O208*H208</f>
        <v>0</v>
      </c>
      <c r="Q208" s="183">
        <v>0</v>
      </c>
      <c r="R208" s="183">
        <f>Q208*H208</f>
        <v>0</v>
      </c>
      <c r="S208" s="183">
        <v>0</v>
      </c>
      <c r="T208" s="18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85" t="s">
        <v>152</v>
      </c>
      <c r="AT208" s="185" t="s">
        <v>147</v>
      </c>
      <c r="AU208" s="185" t="s">
        <v>83</v>
      </c>
      <c r="AY208" s="18" t="s">
        <v>145</v>
      </c>
      <c r="BE208" s="186">
        <f>IF(N208="základní",J208,0)</f>
        <v>0</v>
      </c>
      <c r="BF208" s="186">
        <f>IF(N208="snížená",J208,0)</f>
        <v>0</v>
      </c>
      <c r="BG208" s="186">
        <f>IF(N208="zákl. přenesená",J208,0)</f>
        <v>0</v>
      </c>
      <c r="BH208" s="186">
        <f>IF(N208="sníž. přenesená",J208,0)</f>
        <v>0</v>
      </c>
      <c r="BI208" s="186">
        <f>IF(N208="nulová",J208,0)</f>
        <v>0</v>
      </c>
      <c r="BJ208" s="18" t="s">
        <v>81</v>
      </c>
      <c r="BK208" s="186">
        <f>ROUND(I208*H208,2)</f>
        <v>0</v>
      </c>
      <c r="BL208" s="18" t="s">
        <v>152</v>
      </c>
      <c r="BM208" s="185" t="s">
        <v>958</v>
      </c>
    </row>
    <row r="209" spans="1:65" s="2" customFormat="1" ht="29.25">
      <c r="A209" s="35"/>
      <c r="B209" s="36"/>
      <c r="C209" s="37"/>
      <c r="D209" s="187" t="s">
        <v>154</v>
      </c>
      <c r="E209" s="37"/>
      <c r="F209" s="188" t="s">
        <v>292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154</v>
      </c>
      <c r="AU209" s="18" t="s">
        <v>83</v>
      </c>
    </row>
    <row r="210" spans="1:65" s="2" customFormat="1">
      <c r="A210" s="35"/>
      <c r="B210" s="36"/>
      <c r="C210" s="37"/>
      <c r="D210" s="192" t="s">
        <v>156</v>
      </c>
      <c r="E210" s="37"/>
      <c r="F210" s="193" t="s">
        <v>293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156</v>
      </c>
      <c r="AU210" s="18" t="s">
        <v>83</v>
      </c>
    </row>
    <row r="211" spans="1:65" s="13" customFormat="1" ht="22.5">
      <c r="B211" s="194"/>
      <c r="C211" s="195"/>
      <c r="D211" s="187" t="s">
        <v>158</v>
      </c>
      <c r="E211" s="196" t="s">
        <v>19</v>
      </c>
      <c r="F211" s="197" t="s">
        <v>294</v>
      </c>
      <c r="G211" s="195"/>
      <c r="H211" s="196" t="s">
        <v>19</v>
      </c>
      <c r="I211" s="198"/>
      <c r="J211" s="195"/>
      <c r="K211" s="195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158</v>
      </c>
      <c r="AU211" s="203" t="s">
        <v>83</v>
      </c>
      <c r="AV211" s="13" t="s">
        <v>81</v>
      </c>
      <c r="AW211" s="13" t="s">
        <v>35</v>
      </c>
      <c r="AX211" s="13" t="s">
        <v>73</v>
      </c>
      <c r="AY211" s="203" t="s">
        <v>145</v>
      </c>
    </row>
    <row r="212" spans="1:65" s="14" customFormat="1">
      <c r="B212" s="204"/>
      <c r="C212" s="205"/>
      <c r="D212" s="187" t="s">
        <v>158</v>
      </c>
      <c r="E212" s="206" t="s">
        <v>19</v>
      </c>
      <c r="F212" s="207" t="s">
        <v>952</v>
      </c>
      <c r="G212" s="205"/>
      <c r="H212" s="208">
        <v>43.2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158</v>
      </c>
      <c r="AU212" s="214" t="s">
        <v>83</v>
      </c>
      <c r="AV212" s="14" t="s">
        <v>83</v>
      </c>
      <c r="AW212" s="14" t="s">
        <v>35</v>
      </c>
      <c r="AX212" s="14" t="s">
        <v>73</v>
      </c>
      <c r="AY212" s="214" t="s">
        <v>145</v>
      </c>
    </row>
    <row r="213" spans="1:65" s="15" customFormat="1">
      <c r="B213" s="215"/>
      <c r="C213" s="216"/>
      <c r="D213" s="187" t="s">
        <v>158</v>
      </c>
      <c r="E213" s="217" t="s">
        <v>19</v>
      </c>
      <c r="F213" s="218" t="s">
        <v>170</v>
      </c>
      <c r="G213" s="216"/>
      <c r="H213" s="219">
        <v>43.2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158</v>
      </c>
      <c r="AU213" s="225" t="s">
        <v>83</v>
      </c>
      <c r="AV213" s="15" t="s">
        <v>152</v>
      </c>
      <c r="AW213" s="15" t="s">
        <v>35</v>
      </c>
      <c r="AX213" s="15" t="s">
        <v>81</v>
      </c>
      <c r="AY213" s="225" t="s">
        <v>145</v>
      </c>
    </row>
    <row r="214" spans="1:65" s="12" customFormat="1" ht="22.9" customHeight="1">
      <c r="B214" s="158"/>
      <c r="C214" s="159"/>
      <c r="D214" s="160" t="s">
        <v>72</v>
      </c>
      <c r="E214" s="172" t="s">
        <v>83</v>
      </c>
      <c r="F214" s="172" t="s">
        <v>295</v>
      </c>
      <c r="G214" s="159"/>
      <c r="H214" s="159"/>
      <c r="I214" s="162"/>
      <c r="J214" s="173">
        <f>BK214</f>
        <v>0</v>
      </c>
      <c r="K214" s="159"/>
      <c r="L214" s="164"/>
      <c r="M214" s="165"/>
      <c r="N214" s="166"/>
      <c r="O214" s="166"/>
      <c r="P214" s="167">
        <f>SUM(P215:P266)</f>
        <v>0</v>
      </c>
      <c r="Q214" s="166"/>
      <c r="R214" s="167">
        <f>SUM(R215:R266)</f>
        <v>45.108513440000003</v>
      </c>
      <c r="S214" s="166"/>
      <c r="T214" s="168">
        <f>SUM(T215:T266)</f>
        <v>0</v>
      </c>
      <c r="AR214" s="169" t="s">
        <v>81</v>
      </c>
      <c r="AT214" s="170" t="s">
        <v>72</v>
      </c>
      <c r="AU214" s="170" t="s">
        <v>81</v>
      </c>
      <c r="AY214" s="169" t="s">
        <v>145</v>
      </c>
      <c r="BK214" s="171">
        <f>SUM(BK215:BK266)</f>
        <v>0</v>
      </c>
    </row>
    <row r="215" spans="1:65" s="2" customFormat="1" ht="24.2" customHeight="1">
      <c r="A215" s="35"/>
      <c r="B215" s="36"/>
      <c r="C215" s="174" t="s">
        <v>296</v>
      </c>
      <c r="D215" s="174" t="s">
        <v>147</v>
      </c>
      <c r="E215" s="175" t="s">
        <v>297</v>
      </c>
      <c r="F215" s="176" t="s">
        <v>298</v>
      </c>
      <c r="G215" s="177" t="s">
        <v>203</v>
      </c>
      <c r="H215" s="178">
        <v>12</v>
      </c>
      <c r="I215" s="179"/>
      <c r="J215" s="180">
        <f>ROUND(I215*H215,2)</f>
        <v>0</v>
      </c>
      <c r="K215" s="176" t="s">
        <v>151</v>
      </c>
      <c r="L215" s="40"/>
      <c r="M215" s="181" t="s">
        <v>19</v>
      </c>
      <c r="N215" s="182" t="s">
        <v>44</v>
      </c>
      <c r="O215" s="65"/>
      <c r="P215" s="183">
        <f>O215*H215</f>
        <v>0</v>
      </c>
      <c r="Q215" s="183">
        <v>2.16</v>
      </c>
      <c r="R215" s="183">
        <f>Q215*H215</f>
        <v>25.92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152</v>
      </c>
      <c r="AT215" s="185" t="s">
        <v>147</v>
      </c>
      <c r="AU215" s="185" t="s">
        <v>83</v>
      </c>
      <c r="AY215" s="18" t="s">
        <v>145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81</v>
      </c>
      <c r="BK215" s="186">
        <f>ROUND(I215*H215,2)</f>
        <v>0</v>
      </c>
      <c r="BL215" s="18" t="s">
        <v>152</v>
      </c>
      <c r="BM215" s="185" t="s">
        <v>959</v>
      </c>
    </row>
    <row r="216" spans="1:65" s="2" customFormat="1" ht="19.5">
      <c r="A216" s="35"/>
      <c r="B216" s="36"/>
      <c r="C216" s="37"/>
      <c r="D216" s="187" t="s">
        <v>154</v>
      </c>
      <c r="E216" s="37"/>
      <c r="F216" s="188" t="s">
        <v>300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154</v>
      </c>
      <c r="AU216" s="18" t="s">
        <v>83</v>
      </c>
    </row>
    <row r="217" spans="1:65" s="2" customFormat="1">
      <c r="A217" s="35"/>
      <c r="B217" s="36"/>
      <c r="C217" s="37"/>
      <c r="D217" s="192" t="s">
        <v>156</v>
      </c>
      <c r="E217" s="37"/>
      <c r="F217" s="193" t="s">
        <v>301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156</v>
      </c>
      <c r="AU217" s="18" t="s">
        <v>83</v>
      </c>
    </row>
    <row r="218" spans="1:65" s="13" customFormat="1">
      <c r="B218" s="194"/>
      <c r="C218" s="195"/>
      <c r="D218" s="187" t="s">
        <v>158</v>
      </c>
      <c r="E218" s="196" t="s">
        <v>19</v>
      </c>
      <c r="F218" s="197" t="s">
        <v>960</v>
      </c>
      <c r="G218" s="195"/>
      <c r="H218" s="196" t="s">
        <v>19</v>
      </c>
      <c r="I218" s="198"/>
      <c r="J218" s="195"/>
      <c r="K218" s="195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158</v>
      </c>
      <c r="AU218" s="203" t="s">
        <v>83</v>
      </c>
      <c r="AV218" s="13" t="s">
        <v>81</v>
      </c>
      <c r="AW218" s="13" t="s">
        <v>35</v>
      </c>
      <c r="AX218" s="13" t="s">
        <v>73</v>
      </c>
      <c r="AY218" s="203" t="s">
        <v>145</v>
      </c>
    </row>
    <row r="219" spans="1:65" s="14" customFormat="1">
      <c r="B219" s="204"/>
      <c r="C219" s="205"/>
      <c r="D219" s="187" t="s">
        <v>158</v>
      </c>
      <c r="E219" s="206" t="s">
        <v>19</v>
      </c>
      <c r="F219" s="207" t="s">
        <v>961</v>
      </c>
      <c r="G219" s="205"/>
      <c r="H219" s="208">
        <v>12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158</v>
      </c>
      <c r="AU219" s="214" t="s">
        <v>83</v>
      </c>
      <c r="AV219" s="14" t="s">
        <v>83</v>
      </c>
      <c r="AW219" s="14" t="s">
        <v>35</v>
      </c>
      <c r="AX219" s="14" t="s">
        <v>73</v>
      </c>
      <c r="AY219" s="214" t="s">
        <v>145</v>
      </c>
    </row>
    <row r="220" spans="1:65" s="15" customFormat="1">
      <c r="B220" s="215"/>
      <c r="C220" s="216"/>
      <c r="D220" s="187" t="s">
        <v>158</v>
      </c>
      <c r="E220" s="217" t="s">
        <v>19</v>
      </c>
      <c r="F220" s="218" t="s">
        <v>170</v>
      </c>
      <c r="G220" s="216"/>
      <c r="H220" s="219">
        <v>12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158</v>
      </c>
      <c r="AU220" s="225" t="s">
        <v>83</v>
      </c>
      <c r="AV220" s="15" t="s">
        <v>152</v>
      </c>
      <c r="AW220" s="15" t="s">
        <v>35</v>
      </c>
      <c r="AX220" s="15" t="s">
        <v>81</v>
      </c>
      <c r="AY220" s="225" t="s">
        <v>145</v>
      </c>
    </row>
    <row r="221" spans="1:65" s="2" customFormat="1" ht="21.75" customHeight="1">
      <c r="A221" s="35"/>
      <c r="B221" s="36"/>
      <c r="C221" s="174" t="s">
        <v>7</v>
      </c>
      <c r="D221" s="174" t="s">
        <v>147</v>
      </c>
      <c r="E221" s="175" t="s">
        <v>304</v>
      </c>
      <c r="F221" s="176" t="s">
        <v>305</v>
      </c>
      <c r="G221" s="177" t="s">
        <v>203</v>
      </c>
      <c r="H221" s="178">
        <v>5.6950000000000003</v>
      </c>
      <c r="I221" s="179"/>
      <c r="J221" s="180">
        <f>ROUND(I221*H221,2)</f>
        <v>0</v>
      </c>
      <c r="K221" s="176" t="s">
        <v>151</v>
      </c>
      <c r="L221" s="40"/>
      <c r="M221" s="181" t="s">
        <v>19</v>
      </c>
      <c r="N221" s="182" t="s">
        <v>44</v>
      </c>
      <c r="O221" s="65"/>
      <c r="P221" s="183">
        <f>O221*H221</f>
        <v>0</v>
      </c>
      <c r="Q221" s="183">
        <v>2.5505399999999998</v>
      </c>
      <c r="R221" s="183">
        <f>Q221*H221</f>
        <v>14.5253253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152</v>
      </c>
      <c r="AT221" s="185" t="s">
        <v>147</v>
      </c>
      <c r="AU221" s="185" t="s">
        <v>83</v>
      </c>
      <c r="AY221" s="18" t="s">
        <v>145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81</v>
      </c>
      <c r="BK221" s="186">
        <f>ROUND(I221*H221,2)</f>
        <v>0</v>
      </c>
      <c r="BL221" s="18" t="s">
        <v>152</v>
      </c>
      <c r="BM221" s="185" t="s">
        <v>962</v>
      </c>
    </row>
    <row r="222" spans="1:65" s="2" customFormat="1" ht="19.5">
      <c r="A222" s="35"/>
      <c r="B222" s="36"/>
      <c r="C222" s="37"/>
      <c r="D222" s="187" t="s">
        <v>154</v>
      </c>
      <c r="E222" s="37"/>
      <c r="F222" s="188" t="s">
        <v>307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154</v>
      </c>
      <c r="AU222" s="18" t="s">
        <v>83</v>
      </c>
    </row>
    <row r="223" spans="1:65" s="2" customFormat="1">
      <c r="A223" s="35"/>
      <c r="B223" s="36"/>
      <c r="C223" s="37"/>
      <c r="D223" s="192" t="s">
        <v>156</v>
      </c>
      <c r="E223" s="37"/>
      <c r="F223" s="193" t="s">
        <v>308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156</v>
      </c>
      <c r="AU223" s="18" t="s">
        <v>83</v>
      </c>
    </row>
    <row r="224" spans="1:65" s="13" customFormat="1">
      <c r="B224" s="194"/>
      <c r="C224" s="195"/>
      <c r="D224" s="187" t="s">
        <v>158</v>
      </c>
      <c r="E224" s="196" t="s">
        <v>19</v>
      </c>
      <c r="F224" s="197" t="s">
        <v>309</v>
      </c>
      <c r="G224" s="195"/>
      <c r="H224" s="196" t="s">
        <v>19</v>
      </c>
      <c r="I224" s="198"/>
      <c r="J224" s="195"/>
      <c r="K224" s="195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158</v>
      </c>
      <c r="AU224" s="203" t="s">
        <v>83</v>
      </c>
      <c r="AV224" s="13" t="s">
        <v>81</v>
      </c>
      <c r="AW224" s="13" t="s">
        <v>35</v>
      </c>
      <c r="AX224" s="13" t="s">
        <v>73</v>
      </c>
      <c r="AY224" s="203" t="s">
        <v>145</v>
      </c>
    </row>
    <row r="225" spans="1:65" s="14" customFormat="1">
      <c r="B225" s="204"/>
      <c r="C225" s="205"/>
      <c r="D225" s="187" t="s">
        <v>158</v>
      </c>
      <c r="E225" s="206" t="s">
        <v>19</v>
      </c>
      <c r="F225" s="207" t="s">
        <v>963</v>
      </c>
      <c r="G225" s="205"/>
      <c r="H225" s="208">
        <v>5.6950000000000003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158</v>
      </c>
      <c r="AU225" s="214" t="s">
        <v>83</v>
      </c>
      <c r="AV225" s="14" t="s">
        <v>83</v>
      </c>
      <c r="AW225" s="14" t="s">
        <v>35</v>
      </c>
      <c r="AX225" s="14" t="s">
        <v>73</v>
      </c>
      <c r="AY225" s="214" t="s">
        <v>145</v>
      </c>
    </row>
    <row r="226" spans="1:65" s="15" customFormat="1">
      <c r="B226" s="215"/>
      <c r="C226" s="216"/>
      <c r="D226" s="187" t="s">
        <v>158</v>
      </c>
      <c r="E226" s="217" t="s">
        <v>19</v>
      </c>
      <c r="F226" s="218" t="s">
        <v>170</v>
      </c>
      <c r="G226" s="216"/>
      <c r="H226" s="219">
        <v>5.6950000000000003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158</v>
      </c>
      <c r="AU226" s="225" t="s">
        <v>83</v>
      </c>
      <c r="AV226" s="15" t="s">
        <v>152</v>
      </c>
      <c r="AW226" s="15" t="s">
        <v>35</v>
      </c>
      <c r="AX226" s="15" t="s">
        <v>81</v>
      </c>
      <c r="AY226" s="225" t="s">
        <v>145</v>
      </c>
    </row>
    <row r="227" spans="1:65" s="2" customFormat="1" ht="33" customHeight="1">
      <c r="A227" s="35"/>
      <c r="B227" s="36"/>
      <c r="C227" s="174" t="s">
        <v>311</v>
      </c>
      <c r="D227" s="174" t="s">
        <v>147</v>
      </c>
      <c r="E227" s="175" t="s">
        <v>312</v>
      </c>
      <c r="F227" s="176" t="s">
        <v>313</v>
      </c>
      <c r="G227" s="177" t="s">
        <v>203</v>
      </c>
      <c r="H227" s="178">
        <v>5.6950000000000003</v>
      </c>
      <c r="I227" s="179"/>
      <c r="J227" s="180">
        <f>ROUND(I227*H227,2)</f>
        <v>0</v>
      </c>
      <c r="K227" s="176" t="s">
        <v>151</v>
      </c>
      <c r="L227" s="40"/>
      <c r="M227" s="181" t="s">
        <v>19</v>
      </c>
      <c r="N227" s="182" t="s">
        <v>44</v>
      </c>
      <c r="O227" s="65"/>
      <c r="P227" s="183">
        <f>O227*H227</f>
        <v>0</v>
      </c>
      <c r="Q227" s="183">
        <v>4.8579999999999998E-2</v>
      </c>
      <c r="R227" s="183">
        <f>Q227*H227</f>
        <v>0.2766631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152</v>
      </c>
      <c r="AT227" s="185" t="s">
        <v>147</v>
      </c>
      <c r="AU227" s="185" t="s">
        <v>83</v>
      </c>
      <c r="AY227" s="18" t="s">
        <v>145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81</v>
      </c>
      <c r="BK227" s="186">
        <f>ROUND(I227*H227,2)</f>
        <v>0</v>
      </c>
      <c r="BL227" s="18" t="s">
        <v>152</v>
      </c>
      <c r="BM227" s="185" t="s">
        <v>964</v>
      </c>
    </row>
    <row r="228" spans="1:65" s="2" customFormat="1" ht="19.5">
      <c r="A228" s="35"/>
      <c r="B228" s="36"/>
      <c r="C228" s="37"/>
      <c r="D228" s="187" t="s">
        <v>154</v>
      </c>
      <c r="E228" s="37"/>
      <c r="F228" s="188" t="s">
        <v>315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154</v>
      </c>
      <c r="AU228" s="18" t="s">
        <v>83</v>
      </c>
    </row>
    <row r="229" spans="1:65" s="2" customFormat="1">
      <c r="A229" s="35"/>
      <c r="B229" s="36"/>
      <c r="C229" s="37"/>
      <c r="D229" s="192" t="s">
        <v>156</v>
      </c>
      <c r="E229" s="37"/>
      <c r="F229" s="193" t="s">
        <v>316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156</v>
      </c>
      <c r="AU229" s="18" t="s">
        <v>83</v>
      </c>
    </row>
    <row r="230" spans="1:65" s="14" customFormat="1">
      <c r="B230" s="204"/>
      <c r="C230" s="205"/>
      <c r="D230" s="187" t="s">
        <v>158</v>
      </c>
      <c r="E230" s="206" t="s">
        <v>19</v>
      </c>
      <c r="F230" s="207" t="s">
        <v>963</v>
      </c>
      <c r="G230" s="205"/>
      <c r="H230" s="208">
        <v>5.6950000000000003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158</v>
      </c>
      <c r="AU230" s="214" t="s">
        <v>83</v>
      </c>
      <c r="AV230" s="14" t="s">
        <v>83</v>
      </c>
      <c r="AW230" s="14" t="s">
        <v>35</v>
      </c>
      <c r="AX230" s="14" t="s">
        <v>81</v>
      </c>
      <c r="AY230" s="214" t="s">
        <v>145</v>
      </c>
    </row>
    <row r="231" spans="1:65" s="2" customFormat="1" ht="16.5" customHeight="1">
      <c r="A231" s="35"/>
      <c r="B231" s="36"/>
      <c r="C231" s="174" t="s">
        <v>317</v>
      </c>
      <c r="D231" s="174" t="s">
        <v>147</v>
      </c>
      <c r="E231" s="175" t="s">
        <v>318</v>
      </c>
      <c r="F231" s="176" t="s">
        <v>319</v>
      </c>
      <c r="G231" s="177" t="s">
        <v>150</v>
      </c>
      <c r="H231" s="178">
        <v>7.3</v>
      </c>
      <c r="I231" s="179"/>
      <c r="J231" s="180">
        <f>ROUND(I231*H231,2)</f>
        <v>0</v>
      </c>
      <c r="K231" s="176" t="s">
        <v>151</v>
      </c>
      <c r="L231" s="40"/>
      <c r="M231" s="181" t="s">
        <v>19</v>
      </c>
      <c r="N231" s="182" t="s">
        <v>44</v>
      </c>
      <c r="O231" s="65"/>
      <c r="P231" s="183">
        <f>O231*H231</f>
        <v>0</v>
      </c>
      <c r="Q231" s="183">
        <v>1.4400000000000001E-3</v>
      </c>
      <c r="R231" s="183">
        <f>Q231*H231</f>
        <v>1.0512000000000001E-2</v>
      </c>
      <c r="S231" s="183">
        <v>0</v>
      </c>
      <c r="T231" s="18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85" t="s">
        <v>152</v>
      </c>
      <c r="AT231" s="185" t="s">
        <v>147</v>
      </c>
      <c r="AU231" s="185" t="s">
        <v>83</v>
      </c>
      <c r="AY231" s="18" t="s">
        <v>145</v>
      </c>
      <c r="BE231" s="186">
        <f>IF(N231="základní",J231,0)</f>
        <v>0</v>
      </c>
      <c r="BF231" s="186">
        <f>IF(N231="snížená",J231,0)</f>
        <v>0</v>
      </c>
      <c r="BG231" s="186">
        <f>IF(N231="zákl. přenesená",J231,0)</f>
        <v>0</v>
      </c>
      <c r="BH231" s="186">
        <f>IF(N231="sníž. přenesená",J231,0)</f>
        <v>0</v>
      </c>
      <c r="BI231" s="186">
        <f>IF(N231="nulová",J231,0)</f>
        <v>0</v>
      </c>
      <c r="BJ231" s="18" t="s">
        <v>81</v>
      </c>
      <c r="BK231" s="186">
        <f>ROUND(I231*H231,2)</f>
        <v>0</v>
      </c>
      <c r="BL231" s="18" t="s">
        <v>152</v>
      </c>
      <c r="BM231" s="185" t="s">
        <v>965</v>
      </c>
    </row>
    <row r="232" spans="1:65" s="2" customFormat="1">
      <c r="A232" s="35"/>
      <c r="B232" s="36"/>
      <c r="C232" s="37"/>
      <c r="D232" s="187" t="s">
        <v>154</v>
      </c>
      <c r="E232" s="37"/>
      <c r="F232" s="188" t="s">
        <v>321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154</v>
      </c>
      <c r="AU232" s="18" t="s">
        <v>83</v>
      </c>
    </row>
    <row r="233" spans="1:65" s="2" customFormat="1">
      <c r="A233" s="35"/>
      <c r="B233" s="36"/>
      <c r="C233" s="37"/>
      <c r="D233" s="192" t="s">
        <v>156</v>
      </c>
      <c r="E233" s="37"/>
      <c r="F233" s="193" t="s">
        <v>322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156</v>
      </c>
      <c r="AU233" s="18" t="s">
        <v>83</v>
      </c>
    </row>
    <row r="234" spans="1:65" s="13" customFormat="1">
      <c r="B234" s="194"/>
      <c r="C234" s="195"/>
      <c r="D234" s="187" t="s">
        <v>158</v>
      </c>
      <c r="E234" s="196" t="s">
        <v>19</v>
      </c>
      <c r="F234" s="197" t="s">
        <v>323</v>
      </c>
      <c r="G234" s="195"/>
      <c r="H234" s="196" t="s">
        <v>19</v>
      </c>
      <c r="I234" s="198"/>
      <c r="J234" s="195"/>
      <c r="K234" s="195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158</v>
      </c>
      <c r="AU234" s="203" t="s">
        <v>83</v>
      </c>
      <c r="AV234" s="13" t="s">
        <v>81</v>
      </c>
      <c r="AW234" s="13" t="s">
        <v>35</v>
      </c>
      <c r="AX234" s="13" t="s">
        <v>73</v>
      </c>
      <c r="AY234" s="203" t="s">
        <v>145</v>
      </c>
    </row>
    <row r="235" spans="1:65" s="14" customFormat="1">
      <c r="B235" s="204"/>
      <c r="C235" s="205"/>
      <c r="D235" s="187" t="s">
        <v>158</v>
      </c>
      <c r="E235" s="206" t="s">
        <v>19</v>
      </c>
      <c r="F235" s="207" t="s">
        <v>966</v>
      </c>
      <c r="G235" s="205"/>
      <c r="H235" s="208">
        <v>7.3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158</v>
      </c>
      <c r="AU235" s="214" t="s">
        <v>83</v>
      </c>
      <c r="AV235" s="14" t="s">
        <v>83</v>
      </c>
      <c r="AW235" s="14" t="s">
        <v>35</v>
      </c>
      <c r="AX235" s="14" t="s">
        <v>73</v>
      </c>
      <c r="AY235" s="214" t="s">
        <v>145</v>
      </c>
    </row>
    <row r="236" spans="1:65" s="15" customFormat="1">
      <c r="B236" s="215"/>
      <c r="C236" s="216"/>
      <c r="D236" s="187" t="s">
        <v>158</v>
      </c>
      <c r="E236" s="217" t="s">
        <v>19</v>
      </c>
      <c r="F236" s="218" t="s">
        <v>170</v>
      </c>
      <c r="G236" s="216"/>
      <c r="H236" s="219">
        <v>7.3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158</v>
      </c>
      <c r="AU236" s="225" t="s">
        <v>83</v>
      </c>
      <c r="AV236" s="15" t="s">
        <v>152</v>
      </c>
      <c r="AW236" s="15" t="s">
        <v>35</v>
      </c>
      <c r="AX236" s="15" t="s">
        <v>81</v>
      </c>
      <c r="AY236" s="225" t="s">
        <v>145</v>
      </c>
    </row>
    <row r="237" spans="1:65" s="2" customFormat="1" ht="16.5" customHeight="1">
      <c r="A237" s="35"/>
      <c r="B237" s="36"/>
      <c r="C237" s="174" t="s">
        <v>169</v>
      </c>
      <c r="D237" s="174" t="s">
        <v>147</v>
      </c>
      <c r="E237" s="175" t="s">
        <v>325</v>
      </c>
      <c r="F237" s="176" t="s">
        <v>326</v>
      </c>
      <c r="G237" s="177" t="s">
        <v>150</v>
      </c>
      <c r="H237" s="178">
        <v>7.3</v>
      </c>
      <c r="I237" s="179"/>
      <c r="J237" s="180">
        <f>ROUND(I237*H237,2)</f>
        <v>0</v>
      </c>
      <c r="K237" s="176" t="s">
        <v>151</v>
      </c>
      <c r="L237" s="40"/>
      <c r="M237" s="181" t="s">
        <v>19</v>
      </c>
      <c r="N237" s="182" t="s">
        <v>44</v>
      </c>
      <c r="O237" s="65"/>
      <c r="P237" s="183">
        <f>O237*H237</f>
        <v>0</v>
      </c>
      <c r="Q237" s="183">
        <v>4.0000000000000003E-5</v>
      </c>
      <c r="R237" s="183">
        <f>Q237*H237</f>
        <v>2.92E-4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152</v>
      </c>
      <c r="AT237" s="185" t="s">
        <v>147</v>
      </c>
      <c r="AU237" s="185" t="s">
        <v>83</v>
      </c>
      <c r="AY237" s="18" t="s">
        <v>145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81</v>
      </c>
      <c r="BK237" s="186">
        <f>ROUND(I237*H237,2)</f>
        <v>0</v>
      </c>
      <c r="BL237" s="18" t="s">
        <v>152</v>
      </c>
      <c r="BM237" s="185" t="s">
        <v>967</v>
      </c>
    </row>
    <row r="238" spans="1:65" s="2" customFormat="1">
      <c r="A238" s="35"/>
      <c r="B238" s="36"/>
      <c r="C238" s="37"/>
      <c r="D238" s="187" t="s">
        <v>154</v>
      </c>
      <c r="E238" s="37"/>
      <c r="F238" s="188" t="s">
        <v>328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154</v>
      </c>
      <c r="AU238" s="18" t="s">
        <v>83</v>
      </c>
    </row>
    <row r="239" spans="1:65" s="2" customFormat="1">
      <c r="A239" s="35"/>
      <c r="B239" s="36"/>
      <c r="C239" s="37"/>
      <c r="D239" s="192" t="s">
        <v>156</v>
      </c>
      <c r="E239" s="37"/>
      <c r="F239" s="193" t="s">
        <v>329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156</v>
      </c>
      <c r="AU239" s="18" t="s">
        <v>83</v>
      </c>
    </row>
    <row r="240" spans="1:65" s="14" customFormat="1">
      <c r="B240" s="204"/>
      <c r="C240" s="205"/>
      <c r="D240" s="187" t="s">
        <v>158</v>
      </c>
      <c r="E240" s="206" t="s">
        <v>19</v>
      </c>
      <c r="F240" s="207" t="s">
        <v>966</v>
      </c>
      <c r="G240" s="205"/>
      <c r="H240" s="208">
        <v>7.3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158</v>
      </c>
      <c r="AU240" s="214" t="s">
        <v>83</v>
      </c>
      <c r="AV240" s="14" t="s">
        <v>83</v>
      </c>
      <c r="AW240" s="14" t="s">
        <v>35</v>
      </c>
      <c r="AX240" s="14" t="s">
        <v>81</v>
      </c>
      <c r="AY240" s="214" t="s">
        <v>145</v>
      </c>
    </row>
    <row r="241" spans="1:65" s="2" customFormat="1" ht="21.75" customHeight="1">
      <c r="A241" s="35"/>
      <c r="B241" s="36"/>
      <c r="C241" s="174" t="s">
        <v>330</v>
      </c>
      <c r="D241" s="174" t="s">
        <v>147</v>
      </c>
      <c r="E241" s="175" t="s">
        <v>331</v>
      </c>
      <c r="F241" s="176" t="s">
        <v>332</v>
      </c>
      <c r="G241" s="177" t="s">
        <v>225</v>
      </c>
      <c r="H241" s="178">
        <v>5.3999999999999999E-2</v>
      </c>
      <c r="I241" s="179"/>
      <c r="J241" s="180">
        <f>ROUND(I241*H241,2)</f>
        <v>0</v>
      </c>
      <c r="K241" s="176" t="s">
        <v>151</v>
      </c>
      <c r="L241" s="40"/>
      <c r="M241" s="181" t="s">
        <v>19</v>
      </c>
      <c r="N241" s="182" t="s">
        <v>44</v>
      </c>
      <c r="O241" s="65"/>
      <c r="P241" s="183">
        <f>O241*H241</f>
        <v>0</v>
      </c>
      <c r="Q241" s="183">
        <v>1.0383</v>
      </c>
      <c r="R241" s="183">
        <f>Q241*H241</f>
        <v>5.6068199999999999E-2</v>
      </c>
      <c r="S241" s="183">
        <v>0</v>
      </c>
      <c r="T241" s="184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185" t="s">
        <v>152</v>
      </c>
      <c r="AT241" s="185" t="s">
        <v>147</v>
      </c>
      <c r="AU241" s="185" t="s">
        <v>83</v>
      </c>
      <c r="AY241" s="18" t="s">
        <v>145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18" t="s">
        <v>81</v>
      </c>
      <c r="BK241" s="186">
        <f>ROUND(I241*H241,2)</f>
        <v>0</v>
      </c>
      <c r="BL241" s="18" t="s">
        <v>152</v>
      </c>
      <c r="BM241" s="185" t="s">
        <v>968</v>
      </c>
    </row>
    <row r="242" spans="1:65" s="2" customFormat="1" ht="19.5">
      <c r="A242" s="35"/>
      <c r="B242" s="36"/>
      <c r="C242" s="37"/>
      <c r="D242" s="187" t="s">
        <v>154</v>
      </c>
      <c r="E242" s="37"/>
      <c r="F242" s="188" t="s">
        <v>334</v>
      </c>
      <c r="G242" s="37"/>
      <c r="H242" s="37"/>
      <c r="I242" s="189"/>
      <c r="J242" s="37"/>
      <c r="K242" s="37"/>
      <c r="L242" s="40"/>
      <c r="M242" s="190"/>
      <c r="N242" s="191"/>
      <c r="O242" s="65"/>
      <c r="P242" s="65"/>
      <c r="Q242" s="65"/>
      <c r="R242" s="65"/>
      <c r="S242" s="65"/>
      <c r="T242" s="66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154</v>
      </c>
      <c r="AU242" s="18" t="s">
        <v>83</v>
      </c>
    </row>
    <row r="243" spans="1:65" s="2" customFormat="1">
      <c r="A243" s="35"/>
      <c r="B243" s="36"/>
      <c r="C243" s="37"/>
      <c r="D243" s="192" t="s">
        <v>156</v>
      </c>
      <c r="E243" s="37"/>
      <c r="F243" s="193" t="s">
        <v>335</v>
      </c>
      <c r="G243" s="37"/>
      <c r="H243" s="37"/>
      <c r="I243" s="189"/>
      <c r="J243" s="37"/>
      <c r="K243" s="37"/>
      <c r="L243" s="40"/>
      <c r="M243" s="190"/>
      <c r="N243" s="191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156</v>
      </c>
      <c r="AU243" s="18" t="s">
        <v>83</v>
      </c>
    </row>
    <row r="244" spans="1:65" s="13" customFormat="1">
      <c r="B244" s="194"/>
      <c r="C244" s="195"/>
      <c r="D244" s="187" t="s">
        <v>158</v>
      </c>
      <c r="E244" s="196" t="s">
        <v>19</v>
      </c>
      <c r="F244" s="197" t="s">
        <v>969</v>
      </c>
      <c r="G244" s="195"/>
      <c r="H244" s="196" t="s">
        <v>19</v>
      </c>
      <c r="I244" s="198"/>
      <c r="J244" s="195"/>
      <c r="K244" s="195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158</v>
      </c>
      <c r="AU244" s="203" t="s">
        <v>83</v>
      </c>
      <c r="AV244" s="13" t="s">
        <v>81</v>
      </c>
      <c r="AW244" s="13" t="s">
        <v>35</v>
      </c>
      <c r="AX244" s="13" t="s">
        <v>73</v>
      </c>
      <c r="AY244" s="203" t="s">
        <v>145</v>
      </c>
    </row>
    <row r="245" spans="1:65" s="14" customFormat="1">
      <c r="B245" s="204"/>
      <c r="C245" s="205"/>
      <c r="D245" s="187" t="s">
        <v>158</v>
      </c>
      <c r="E245" s="206" t="s">
        <v>19</v>
      </c>
      <c r="F245" s="207" t="s">
        <v>970</v>
      </c>
      <c r="G245" s="205"/>
      <c r="H245" s="208">
        <v>5.3999999999999999E-2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158</v>
      </c>
      <c r="AU245" s="214" t="s">
        <v>83</v>
      </c>
      <c r="AV245" s="14" t="s">
        <v>83</v>
      </c>
      <c r="AW245" s="14" t="s">
        <v>35</v>
      </c>
      <c r="AX245" s="14" t="s">
        <v>73</v>
      </c>
      <c r="AY245" s="214" t="s">
        <v>145</v>
      </c>
    </row>
    <row r="246" spans="1:65" s="15" customFormat="1">
      <c r="B246" s="215"/>
      <c r="C246" s="216"/>
      <c r="D246" s="187" t="s">
        <v>158</v>
      </c>
      <c r="E246" s="217" t="s">
        <v>19</v>
      </c>
      <c r="F246" s="218" t="s">
        <v>170</v>
      </c>
      <c r="G246" s="216"/>
      <c r="H246" s="219">
        <v>5.3999999999999999E-2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158</v>
      </c>
      <c r="AU246" s="225" t="s">
        <v>83</v>
      </c>
      <c r="AV246" s="15" t="s">
        <v>152</v>
      </c>
      <c r="AW246" s="15" t="s">
        <v>35</v>
      </c>
      <c r="AX246" s="15" t="s">
        <v>81</v>
      </c>
      <c r="AY246" s="225" t="s">
        <v>145</v>
      </c>
    </row>
    <row r="247" spans="1:65" s="2" customFormat="1" ht="24.2" customHeight="1">
      <c r="A247" s="35"/>
      <c r="B247" s="36"/>
      <c r="C247" s="174" t="s">
        <v>338</v>
      </c>
      <c r="D247" s="174" t="s">
        <v>147</v>
      </c>
      <c r="E247" s="175" t="s">
        <v>339</v>
      </c>
      <c r="F247" s="176" t="s">
        <v>340</v>
      </c>
      <c r="G247" s="177" t="s">
        <v>225</v>
      </c>
      <c r="H247" s="178">
        <v>0.35799999999999998</v>
      </c>
      <c r="I247" s="179"/>
      <c r="J247" s="180">
        <f>ROUND(I247*H247,2)</f>
        <v>0</v>
      </c>
      <c r="K247" s="176" t="s">
        <v>151</v>
      </c>
      <c r="L247" s="40"/>
      <c r="M247" s="181" t="s">
        <v>19</v>
      </c>
      <c r="N247" s="182" t="s">
        <v>44</v>
      </c>
      <c r="O247" s="65"/>
      <c r="P247" s="183">
        <f>O247*H247</f>
        <v>0</v>
      </c>
      <c r="Q247" s="183">
        <v>1.0597399999999999</v>
      </c>
      <c r="R247" s="183">
        <f>Q247*H247</f>
        <v>0.37938691999999996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152</v>
      </c>
      <c r="AT247" s="185" t="s">
        <v>147</v>
      </c>
      <c r="AU247" s="185" t="s">
        <v>83</v>
      </c>
      <c r="AY247" s="18" t="s">
        <v>145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152</v>
      </c>
      <c r="BM247" s="185" t="s">
        <v>971</v>
      </c>
    </row>
    <row r="248" spans="1:65" s="2" customFormat="1" ht="19.5">
      <c r="A248" s="35"/>
      <c r="B248" s="36"/>
      <c r="C248" s="37"/>
      <c r="D248" s="187" t="s">
        <v>154</v>
      </c>
      <c r="E248" s="37"/>
      <c r="F248" s="188" t="s">
        <v>342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154</v>
      </c>
      <c r="AU248" s="18" t="s">
        <v>83</v>
      </c>
    </row>
    <row r="249" spans="1:65" s="2" customFormat="1">
      <c r="A249" s="35"/>
      <c r="B249" s="36"/>
      <c r="C249" s="37"/>
      <c r="D249" s="192" t="s">
        <v>156</v>
      </c>
      <c r="E249" s="37"/>
      <c r="F249" s="193" t="s">
        <v>343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156</v>
      </c>
      <c r="AU249" s="18" t="s">
        <v>83</v>
      </c>
    </row>
    <row r="250" spans="1:65" s="13" customFormat="1">
      <c r="B250" s="194"/>
      <c r="C250" s="195"/>
      <c r="D250" s="187" t="s">
        <v>158</v>
      </c>
      <c r="E250" s="196" t="s">
        <v>19</v>
      </c>
      <c r="F250" s="197" t="s">
        <v>972</v>
      </c>
      <c r="G250" s="195"/>
      <c r="H250" s="196" t="s">
        <v>19</v>
      </c>
      <c r="I250" s="198"/>
      <c r="J250" s="195"/>
      <c r="K250" s="195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158</v>
      </c>
      <c r="AU250" s="203" t="s">
        <v>83</v>
      </c>
      <c r="AV250" s="13" t="s">
        <v>81</v>
      </c>
      <c r="AW250" s="13" t="s">
        <v>35</v>
      </c>
      <c r="AX250" s="13" t="s">
        <v>73</v>
      </c>
      <c r="AY250" s="203" t="s">
        <v>145</v>
      </c>
    </row>
    <row r="251" spans="1:65" s="14" customFormat="1">
      <c r="B251" s="204"/>
      <c r="C251" s="205"/>
      <c r="D251" s="187" t="s">
        <v>158</v>
      </c>
      <c r="E251" s="206" t="s">
        <v>19</v>
      </c>
      <c r="F251" s="207" t="s">
        <v>973</v>
      </c>
      <c r="G251" s="205"/>
      <c r="H251" s="208">
        <v>0.35799999999999998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158</v>
      </c>
      <c r="AU251" s="214" t="s">
        <v>83</v>
      </c>
      <c r="AV251" s="14" t="s">
        <v>83</v>
      </c>
      <c r="AW251" s="14" t="s">
        <v>35</v>
      </c>
      <c r="AX251" s="14" t="s">
        <v>73</v>
      </c>
      <c r="AY251" s="214" t="s">
        <v>145</v>
      </c>
    </row>
    <row r="252" spans="1:65" s="15" customFormat="1">
      <c r="B252" s="215"/>
      <c r="C252" s="216"/>
      <c r="D252" s="187" t="s">
        <v>158</v>
      </c>
      <c r="E252" s="217" t="s">
        <v>19</v>
      </c>
      <c r="F252" s="218" t="s">
        <v>170</v>
      </c>
      <c r="G252" s="216"/>
      <c r="H252" s="219">
        <v>0.35799999999999998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158</v>
      </c>
      <c r="AU252" s="225" t="s">
        <v>83</v>
      </c>
      <c r="AV252" s="15" t="s">
        <v>152</v>
      </c>
      <c r="AW252" s="15" t="s">
        <v>35</v>
      </c>
      <c r="AX252" s="15" t="s">
        <v>81</v>
      </c>
      <c r="AY252" s="225" t="s">
        <v>145</v>
      </c>
    </row>
    <row r="253" spans="1:65" s="2" customFormat="1" ht="24.2" customHeight="1">
      <c r="A253" s="35"/>
      <c r="B253" s="36"/>
      <c r="C253" s="174" t="s">
        <v>346</v>
      </c>
      <c r="D253" s="174" t="s">
        <v>147</v>
      </c>
      <c r="E253" s="175" t="s">
        <v>347</v>
      </c>
      <c r="F253" s="176" t="s">
        <v>348</v>
      </c>
      <c r="G253" s="177" t="s">
        <v>203</v>
      </c>
      <c r="H253" s="178">
        <v>1.516</v>
      </c>
      <c r="I253" s="179"/>
      <c r="J253" s="180">
        <f>ROUND(I253*H253,2)</f>
        <v>0</v>
      </c>
      <c r="K253" s="176" t="s">
        <v>151</v>
      </c>
      <c r="L253" s="40"/>
      <c r="M253" s="181" t="s">
        <v>19</v>
      </c>
      <c r="N253" s="182" t="s">
        <v>44</v>
      </c>
      <c r="O253" s="65"/>
      <c r="P253" s="183">
        <f>O253*H253</f>
        <v>0</v>
      </c>
      <c r="Q253" s="183">
        <v>2.5505399999999998</v>
      </c>
      <c r="R253" s="183">
        <f>Q253*H253</f>
        <v>3.8666186399999996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152</v>
      </c>
      <c r="AT253" s="185" t="s">
        <v>147</v>
      </c>
      <c r="AU253" s="185" t="s">
        <v>83</v>
      </c>
      <c r="AY253" s="18" t="s">
        <v>145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81</v>
      </c>
      <c r="BK253" s="186">
        <f>ROUND(I253*H253,2)</f>
        <v>0</v>
      </c>
      <c r="BL253" s="18" t="s">
        <v>152</v>
      </c>
      <c r="BM253" s="185" t="s">
        <v>974</v>
      </c>
    </row>
    <row r="254" spans="1:65" s="2" customFormat="1" ht="19.5">
      <c r="A254" s="35"/>
      <c r="B254" s="36"/>
      <c r="C254" s="37"/>
      <c r="D254" s="187" t="s">
        <v>154</v>
      </c>
      <c r="E254" s="37"/>
      <c r="F254" s="188" t="s">
        <v>350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154</v>
      </c>
      <c r="AU254" s="18" t="s">
        <v>83</v>
      </c>
    </row>
    <row r="255" spans="1:65" s="2" customFormat="1">
      <c r="A255" s="35"/>
      <c r="B255" s="36"/>
      <c r="C255" s="37"/>
      <c r="D255" s="192" t="s">
        <v>156</v>
      </c>
      <c r="E255" s="37"/>
      <c r="F255" s="193" t="s">
        <v>351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156</v>
      </c>
      <c r="AU255" s="18" t="s">
        <v>83</v>
      </c>
    </row>
    <row r="256" spans="1:65" s="13" customFormat="1">
      <c r="B256" s="194"/>
      <c r="C256" s="195"/>
      <c r="D256" s="187" t="s">
        <v>158</v>
      </c>
      <c r="E256" s="196" t="s">
        <v>19</v>
      </c>
      <c r="F256" s="197" t="s">
        <v>352</v>
      </c>
      <c r="G256" s="195"/>
      <c r="H256" s="196" t="s">
        <v>19</v>
      </c>
      <c r="I256" s="198"/>
      <c r="J256" s="195"/>
      <c r="K256" s="195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158</v>
      </c>
      <c r="AU256" s="203" t="s">
        <v>83</v>
      </c>
      <c r="AV256" s="13" t="s">
        <v>81</v>
      </c>
      <c r="AW256" s="13" t="s">
        <v>35</v>
      </c>
      <c r="AX256" s="13" t="s">
        <v>73</v>
      </c>
      <c r="AY256" s="203" t="s">
        <v>145</v>
      </c>
    </row>
    <row r="257" spans="1:65" s="14" customFormat="1">
      <c r="B257" s="204"/>
      <c r="C257" s="205"/>
      <c r="D257" s="187" t="s">
        <v>158</v>
      </c>
      <c r="E257" s="206" t="s">
        <v>19</v>
      </c>
      <c r="F257" s="207" t="s">
        <v>975</v>
      </c>
      <c r="G257" s="205"/>
      <c r="H257" s="208">
        <v>0.94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158</v>
      </c>
      <c r="AU257" s="214" t="s">
        <v>83</v>
      </c>
      <c r="AV257" s="14" t="s">
        <v>83</v>
      </c>
      <c r="AW257" s="14" t="s">
        <v>35</v>
      </c>
      <c r="AX257" s="14" t="s">
        <v>73</v>
      </c>
      <c r="AY257" s="214" t="s">
        <v>145</v>
      </c>
    </row>
    <row r="258" spans="1:65" s="13" customFormat="1">
      <c r="B258" s="194"/>
      <c r="C258" s="195"/>
      <c r="D258" s="187" t="s">
        <v>158</v>
      </c>
      <c r="E258" s="196" t="s">
        <v>19</v>
      </c>
      <c r="F258" s="197" t="s">
        <v>354</v>
      </c>
      <c r="G258" s="195"/>
      <c r="H258" s="196" t="s">
        <v>19</v>
      </c>
      <c r="I258" s="198"/>
      <c r="J258" s="195"/>
      <c r="K258" s="195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158</v>
      </c>
      <c r="AU258" s="203" t="s">
        <v>83</v>
      </c>
      <c r="AV258" s="13" t="s">
        <v>81</v>
      </c>
      <c r="AW258" s="13" t="s">
        <v>35</v>
      </c>
      <c r="AX258" s="13" t="s">
        <v>73</v>
      </c>
      <c r="AY258" s="203" t="s">
        <v>145</v>
      </c>
    </row>
    <row r="259" spans="1:65" s="14" customFormat="1">
      <c r="B259" s="204"/>
      <c r="C259" s="205"/>
      <c r="D259" s="187" t="s">
        <v>158</v>
      </c>
      <c r="E259" s="206" t="s">
        <v>19</v>
      </c>
      <c r="F259" s="207" t="s">
        <v>976</v>
      </c>
      <c r="G259" s="205"/>
      <c r="H259" s="208">
        <v>0.57599999999999996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158</v>
      </c>
      <c r="AU259" s="214" t="s">
        <v>83</v>
      </c>
      <c r="AV259" s="14" t="s">
        <v>83</v>
      </c>
      <c r="AW259" s="14" t="s">
        <v>35</v>
      </c>
      <c r="AX259" s="14" t="s">
        <v>73</v>
      </c>
      <c r="AY259" s="214" t="s">
        <v>145</v>
      </c>
    </row>
    <row r="260" spans="1:65" s="15" customFormat="1">
      <c r="B260" s="215"/>
      <c r="C260" s="216"/>
      <c r="D260" s="187" t="s">
        <v>158</v>
      </c>
      <c r="E260" s="217" t="s">
        <v>19</v>
      </c>
      <c r="F260" s="218" t="s">
        <v>170</v>
      </c>
      <c r="G260" s="216"/>
      <c r="H260" s="219">
        <v>1.516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158</v>
      </c>
      <c r="AU260" s="225" t="s">
        <v>83</v>
      </c>
      <c r="AV260" s="15" t="s">
        <v>152</v>
      </c>
      <c r="AW260" s="15" t="s">
        <v>35</v>
      </c>
      <c r="AX260" s="15" t="s">
        <v>81</v>
      </c>
      <c r="AY260" s="225" t="s">
        <v>145</v>
      </c>
    </row>
    <row r="261" spans="1:65" s="2" customFormat="1" ht="24.2" customHeight="1">
      <c r="A261" s="35"/>
      <c r="B261" s="36"/>
      <c r="C261" s="174" t="s">
        <v>356</v>
      </c>
      <c r="D261" s="174" t="s">
        <v>147</v>
      </c>
      <c r="E261" s="175" t="s">
        <v>357</v>
      </c>
      <c r="F261" s="176" t="s">
        <v>358</v>
      </c>
      <c r="G261" s="177" t="s">
        <v>203</v>
      </c>
      <c r="H261" s="178">
        <v>1.516</v>
      </c>
      <c r="I261" s="179"/>
      <c r="J261" s="180">
        <f>ROUND(I261*H261,2)</f>
        <v>0</v>
      </c>
      <c r="K261" s="176" t="s">
        <v>151</v>
      </c>
      <c r="L261" s="40"/>
      <c r="M261" s="181" t="s">
        <v>19</v>
      </c>
      <c r="N261" s="182" t="s">
        <v>44</v>
      </c>
      <c r="O261" s="65"/>
      <c r="P261" s="183">
        <f>O261*H261</f>
        <v>0</v>
      </c>
      <c r="Q261" s="183">
        <v>4.8579999999999998E-2</v>
      </c>
      <c r="R261" s="183">
        <f>Q261*H261</f>
        <v>7.3647279999999996E-2</v>
      </c>
      <c r="S261" s="183">
        <v>0</v>
      </c>
      <c r="T261" s="184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152</v>
      </c>
      <c r="AT261" s="185" t="s">
        <v>147</v>
      </c>
      <c r="AU261" s="185" t="s">
        <v>83</v>
      </c>
      <c r="AY261" s="18" t="s">
        <v>145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81</v>
      </c>
      <c r="BK261" s="186">
        <f>ROUND(I261*H261,2)</f>
        <v>0</v>
      </c>
      <c r="BL261" s="18" t="s">
        <v>152</v>
      </c>
      <c r="BM261" s="185" t="s">
        <v>977</v>
      </c>
    </row>
    <row r="262" spans="1:65" s="2" customFormat="1" ht="19.5">
      <c r="A262" s="35"/>
      <c r="B262" s="36"/>
      <c r="C262" s="37"/>
      <c r="D262" s="187" t="s">
        <v>154</v>
      </c>
      <c r="E262" s="37"/>
      <c r="F262" s="188" t="s">
        <v>360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154</v>
      </c>
      <c r="AU262" s="18" t="s">
        <v>83</v>
      </c>
    </row>
    <row r="263" spans="1:65" s="2" customFormat="1">
      <c r="A263" s="35"/>
      <c r="B263" s="36"/>
      <c r="C263" s="37"/>
      <c r="D263" s="192" t="s">
        <v>156</v>
      </c>
      <c r="E263" s="37"/>
      <c r="F263" s="193" t="s">
        <v>361</v>
      </c>
      <c r="G263" s="37"/>
      <c r="H263" s="37"/>
      <c r="I263" s="189"/>
      <c r="J263" s="37"/>
      <c r="K263" s="37"/>
      <c r="L263" s="40"/>
      <c r="M263" s="190"/>
      <c r="N263" s="191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156</v>
      </c>
      <c r="AU263" s="18" t="s">
        <v>83</v>
      </c>
    </row>
    <row r="264" spans="1:65" s="14" customFormat="1">
      <c r="B264" s="204"/>
      <c r="C264" s="205"/>
      <c r="D264" s="187" t="s">
        <v>158</v>
      </c>
      <c r="E264" s="206" t="s">
        <v>19</v>
      </c>
      <c r="F264" s="207" t="s">
        <v>975</v>
      </c>
      <c r="G264" s="205"/>
      <c r="H264" s="208">
        <v>0.94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158</v>
      </c>
      <c r="AU264" s="214" t="s">
        <v>83</v>
      </c>
      <c r="AV264" s="14" t="s">
        <v>83</v>
      </c>
      <c r="AW264" s="14" t="s">
        <v>35</v>
      </c>
      <c r="AX264" s="14" t="s">
        <v>73</v>
      </c>
      <c r="AY264" s="214" t="s">
        <v>145</v>
      </c>
    </row>
    <row r="265" spans="1:65" s="14" customFormat="1">
      <c r="B265" s="204"/>
      <c r="C265" s="205"/>
      <c r="D265" s="187" t="s">
        <v>158</v>
      </c>
      <c r="E265" s="206" t="s">
        <v>19</v>
      </c>
      <c r="F265" s="207" t="s">
        <v>976</v>
      </c>
      <c r="G265" s="205"/>
      <c r="H265" s="208">
        <v>0.57599999999999996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158</v>
      </c>
      <c r="AU265" s="214" t="s">
        <v>83</v>
      </c>
      <c r="AV265" s="14" t="s">
        <v>83</v>
      </c>
      <c r="AW265" s="14" t="s">
        <v>35</v>
      </c>
      <c r="AX265" s="14" t="s">
        <v>73</v>
      </c>
      <c r="AY265" s="214" t="s">
        <v>145</v>
      </c>
    </row>
    <row r="266" spans="1:65" s="15" customFormat="1">
      <c r="B266" s="215"/>
      <c r="C266" s="216"/>
      <c r="D266" s="187" t="s">
        <v>158</v>
      </c>
      <c r="E266" s="217" t="s">
        <v>19</v>
      </c>
      <c r="F266" s="218" t="s">
        <v>170</v>
      </c>
      <c r="G266" s="216"/>
      <c r="H266" s="219">
        <v>1.516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158</v>
      </c>
      <c r="AU266" s="225" t="s">
        <v>83</v>
      </c>
      <c r="AV266" s="15" t="s">
        <v>152</v>
      </c>
      <c r="AW266" s="15" t="s">
        <v>35</v>
      </c>
      <c r="AX266" s="15" t="s">
        <v>81</v>
      </c>
      <c r="AY266" s="225" t="s">
        <v>145</v>
      </c>
    </row>
    <row r="267" spans="1:65" s="12" customFormat="1" ht="22.9" customHeight="1">
      <c r="B267" s="158"/>
      <c r="C267" s="159"/>
      <c r="D267" s="160" t="s">
        <v>72</v>
      </c>
      <c r="E267" s="172" t="s">
        <v>171</v>
      </c>
      <c r="F267" s="172" t="s">
        <v>401</v>
      </c>
      <c r="G267" s="159"/>
      <c r="H267" s="159"/>
      <c r="I267" s="162"/>
      <c r="J267" s="173">
        <f>BK267</f>
        <v>0</v>
      </c>
      <c r="K267" s="159"/>
      <c r="L267" s="164"/>
      <c r="M267" s="165"/>
      <c r="N267" s="166"/>
      <c r="O267" s="166"/>
      <c r="P267" s="167">
        <f>SUM(P268:P281)</f>
        <v>0</v>
      </c>
      <c r="Q267" s="166"/>
      <c r="R267" s="167">
        <f>SUM(R268:R281)</f>
        <v>11.6554073</v>
      </c>
      <c r="S267" s="166"/>
      <c r="T267" s="168">
        <f>SUM(T268:T281)</f>
        <v>0</v>
      </c>
      <c r="AR267" s="169" t="s">
        <v>81</v>
      </c>
      <c r="AT267" s="170" t="s">
        <v>72</v>
      </c>
      <c r="AU267" s="170" t="s">
        <v>81</v>
      </c>
      <c r="AY267" s="169" t="s">
        <v>145</v>
      </c>
      <c r="BK267" s="171">
        <f>SUM(BK268:BK281)</f>
        <v>0</v>
      </c>
    </row>
    <row r="268" spans="1:65" s="2" customFormat="1" ht="24.2" customHeight="1">
      <c r="A268" s="35"/>
      <c r="B268" s="36"/>
      <c r="C268" s="174" t="s">
        <v>362</v>
      </c>
      <c r="D268" s="174" t="s">
        <v>147</v>
      </c>
      <c r="E268" s="175" t="s">
        <v>441</v>
      </c>
      <c r="F268" s="176" t="s">
        <v>442</v>
      </c>
      <c r="G268" s="177" t="s">
        <v>203</v>
      </c>
      <c r="H268" s="178">
        <v>4.6059999999999999</v>
      </c>
      <c r="I268" s="179"/>
      <c r="J268" s="180">
        <f>ROUND(I268*H268,2)</f>
        <v>0</v>
      </c>
      <c r="K268" s="176" t="s">
        <v>151</v>
      </c>
      <c r="L268" s="40"/>
      <c r="M268" s="181" t="s">
        <v>19</v>
      </c>
      <c r="N268" s="182" t="s">
        <v>44</v>
      </c>
      <c r="O268" s="65"/>
      <c r="P268" s="183">
        <f>O268*H268</f>
        <v>0</v>
      </c>
      <c r="Q268" s="183">
        <v>7.9549999999999996E-2</v>
      </c>
      <c r="R268" s="183">
        <f>Q268*H268</f>
        <v>0.36640729999999999</v>
      </c>
      <c r="S268" s="183">
        <v>0</v>
      </c>
      <c r="T268" s="184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185" t="s">
        <v>152</v>
      </c>
      <c r="AT268" s="185" t="s">
        <v>147</v>
      </c>
      <c r="AU268" s="185" t="s">
        <v>83</v>
      </c>
      <c r="AY268" s="18" t="s">
        <v>145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18" t="s">
        <v>81</v>
      </c>
      <c r="BK268" s="186">
        <f>ROUND(I268*H268,2)</f>
        <v>0</v>
      </c>
      <c r="BL268" s="18" t="s">
        <v>152</v>
      </c>
      <c r="BM268" s="185" t="s">
        <v>978</v>
      </c>
    </row>
    <row r="269" spans="1:65" s="2" customFormat="1" ht="19.5">
      <c r="A269" s="35"/>
      <c r="B269" s="36"/>
      <c r="C269" s="37"/>
      <c r="D269" s="187" t="s">
        <v>154</v>
      </c>
      <c r="E269" s="37"/>
      <c r="F269" s="188" t="s">
        <v>444</v>
      </c>
      <c r="G269" s="37"/>
      <c r="H269" s="37"/>
      <c r="I269" s="189"/>
      <c r="J269" s="37"/>
      <c r="K269" s="37"/>
      <c r="L269" s="40"/>
      <c r="M269" s="190"/>
      <c r="N269" s="191"/>
      <c r="O269" s="65"/>
      <c r="P269" s="65"/>
      <c r="Q269" s="65"/>
      <c r="R269" s="65"/>
      <c r="S269" s="65"/>
      <c r="T269" s="66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8" t="s">
        <v>154</v>
      </c>
      <c r="AU269" s="18" t="s">
        <v>83</v>
      </c>
    </row>
    <row r="270" spans="1:65" s="2" customFormat="1">
      <c r="A270" s="35"/>
      <c r="B270" s="36"/>
      <c r="C270" s="37"/>
      <c r="D270" s="192" t="s">
        <v>156</v>
      </c>
      <c r="E270" s="37"/>
      <c r="F270" s="193" t="s">
        <v>445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156</v>
      </c>
      <c r="AU270" s="18" t="s">
        <v>83</v>
      </c>
    </row>
    <row r="271" spans="1:65" s="13" customFormat="1">
      <c r="B271" s="194"/>
      <c r="C271" s="195"/>
      <c r="D271" s="187" t="s">
        <v>158</v>
      </c>
      <c r="E271" s="196" t="s">
        <v>19</v>
      </c>
      <c r="F271" s="197" t="s">
        <v>446</v>
      </c>
      <c r="G271" s="195"/>
      <c r="H271" s="196" t="s">
        <v>19</v>
      </c>
      <c r="I271" s="198"/>
      <c r="J271" s="195"/>
      <c r="K271" s="195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158</v>
      </c>
      <c r="AU271" s="203" t="s">
        <v>83</v>
      </c>
      <c r="AV271" s="13" t="s">
        <v>81</v>
      </c>
      <c r="AW271" s="13" t="s">
        <v>35</v>
      </c>
      <c r="AX271" s="13" t="s">
        <v>73</v>
      </c>
      <c r="AY271" s="203" t="s">
        <v>145</v>
      </c>
    </row>
    <row r="272" spans="1:65" s="14" customFormat="1">
      <c r="B272" s="204"/>
      <c r="C272" s="205"/>
      <c r="D272" s="187" t="s">
        <v>158</v>
      </c>
      <c r="E272" s="206" t="s">
        <v>19</v>
      </c>
      <c r="F272" s="207" t="s">
        <v>447</v>
      </c>
      <c r="G272" s="205"/>
      <c r="H272" s="208">
        <v>3.2879999999999998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158</v>
      </c>
      <c r="AU272" s="214" t="s">
        <v>83</v>
      </c>
      <c r="AV272" s="14" t="s">
        <v>83</v>
      </c>
      <c r="AW272" s="14" t="s">
        <v>35</v>
      </c>
      <c r="AX272" s="14" t="s">
        <v>73</v>
      </c>
      <c r="AY272" s="214" t="s">
        <v>145</v>
      </c>
    </row>
    <row r="273" spans="1:65" s="14" customFormat="1">
      <c r="B273" s="204"/>
      <c r="C273" s="205"/>
      <c r="D273" s="187" t="s">
        <v>158</v>
      </c>
      <c r="E273" s="206" t="s">
        <v>19</v>
      </c>
      <c r="F273" s="207" t="s">
        <v>448</v>
      </c>
      <c r="G273" s="205"/>
      <c r="H273" s="208">
        <v>0.64900000000000002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158</v>
      </c>
      <c r="AU273" s="214" t="s">
        <v>83</v>
      </c>
      <c r="AV273" s="14" t="s">
        <v>83</v>
      </c>
      <c r="AW273" s="14" t="s">
        <v>35</v>
      </c>
      <c r="AX273" s="14" t="s">
        <v>73</v>
      </c>
      <c r="AY273" s="214" t="s">
        <v>145</v>
      </c>
    </row>
    <row r="274" spans="1:65" s="14" customFormat="1">
      <c r="B274" s="204"/>
      <c r="C274" s="205"/>
      <c r="D274" s="187" t="s">
        <v>158</v>
      </c>
      <c r="E274" s="206" t="s">
        <v>19</v>
      </c>
      <c r="F274" s="207" t="s">
        <v>979</v>
      </c>
      <c r="G274" s="205"/>
      <c r="H274" s="208">
        <v>0.66900000000000004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158</v>
      </c>
      <c r="AU274" s="214" t="s">
        <v>83</v>
      </c>
      <c r="AV274" s="14" t="s">
        <v>83</v>
      </c>
      <c r="AW274" s="14" t="s">
        <v>35</v>
      </c>
      <c r="AX274" s="14" t="s">
        <v>73</v>
      </c>
      <c r="AY274" s="214" t="s">
        <v>145</v>
      </c>
    </row>
    <row r="275" spans="1:65" s="15" customFormat="1">
      <c r="B275" s="215"/>
      <c r="C275" s="216"/>
      <c r="D275" s="187" t="s">
        <v>158</v>
      </c>
      <c r="E275" s="217" t="s">
        <v>19</v>
      </c>
      <c r="F275" s="218" t="s">
        <v>170</v>
      </c>
      <c r="G275" s="216"/>
      <c r="H275" s="219">
        <v>4.6059999999999999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158</v>
      </c>
      <c r="AU275" s="225" t="s">
        <v>83</v>
      </c>
      <c r="AV275" s="15" t="s">
        <v>152</v>
      </c>
      <c r="AW275" s="15" t="s">
        <v>35</v>
      </c>
      <c r="AX275" s="15" t="s">
        <v>81</v>
      </c>
      <c r="AY275" s="225" t="s">
        <v>145</v>
      </c>
    </row>
    <row r="276" spans="1:65" s="2" customFormat="1" ht="16.5" customHeight="1">
      <c r="A276" s="35"/>
      <c r="B276" s="36"/>
      <c r="C276" s="226" t="s">
        <v>370</v>
      </c>
      <c r="D276" s="226" t="s">
        <v>188</v>
      </c>
      <c r="E276" s="227" t="s">
        <v>450</v>
      </c>
      <c r="F276" s="228" t="s">
        <v>451</v>
      </c>
      <c r="G276" s="229" t="s">
        <v>452</v>
      </c>
      <c r="H276" s="230">
        <v>6</v>
      </c>
      <c r="I276" s="231"/>
      <c r="J276" s="232">
        <f>ROUND(I276*H276,2)</f>
        <v>0</v>
      </c>
      <c r="K276" s="228" t="s">
        <v>450</v>
      </c>
      <c r="L276" s="233"/>
      <c r="M276" s="234" t="s">
        <v>19</v>
      </c>
      <c r="N276" s="235" t="s">
        <v>44</v>
      </c>
      <c r="O276" s="65"/>
      <c r="P276" s="183">
        <f>O276*H276</f>
        <v>0</v>
      </c>
      <c r="Q276" s="183">
        <v>1.343</v>
      </c>
      <c r="R276" s="183">
        <f>Q276*H276</f>
        <v>8.0579999999999998</v>
      </c>
      <c r="S276" s="183">
        <v>0</v>
      </c>
      <c r="T276" s="184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191</v>
      </c>
      <c r="AT276" s="185" t="s">
        <v>188</v>
      </c>
      <c r="AU276" s="185" t="s">
        <v>83</v>
      </c>
      <c r="AY276" s="18" t="s">
        <v>145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81</v>
      </c>
      <c r="BK276" s="186">
        <f>ROUND(I276*H276,2)</f>
        <v>0</v>
      </c>
      <c r="BL276" s="18" t="s">
        <v>152</v>
      </c>
      <c r="BM276" s="185" t="s">
        <v>980</v>
      </c>
    </row>
    <row r="277" spans="1:65" s="2" customFormat="1">
      <c r="A277" s="35"/>
      <c r="B277" s="36"/>
      <c r="C277" s="37"/>
      <c r="D277" s="187" t="s">
        <v>154</v>
      </c>
      <c r="E277" s="37"/>
      <c r="F277" s="188" t="s">
        <v>451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154</v>
      </c>
      <c r="AU277" s="18" t="s">
        <v>83</v>
      </c>
    </row>
    <row r="278" spans="1:65" s="2" customFormat="1" ht="24.2" customHeight="1">
      <c r="A278" s="35"/>
      <c r="B278" s="36"/>
      <c r="C278" s="226" t="s">
        <v>375</v>
      </c>
      <c r="D278" s="226" t="s">
        <v>188</v>
      </c>
      <c r="E278" s="227" t="s">
        <v>455</v>
      </c>
      <c r="F278" s="228" t="s">
        <v>981</v>
      </c>
      <c r="G278" s="229" t="s">
        <v>452</v>
      </c>
      <c r="H278" s="230">
        <v>1</v>
      </c>
      <c r="I278" s="231"/>
      <c r="J278" s="232">
        <f>ROUND(I278*H278,2)</f>
        <v>0</v>
      </c>
      <c r="K278" s="228" t="s">
        <v>450</v>
      </c>
      <c r="L278" s="233"/>
      <c r="M278" s="234" t="s">
        <v>19</v>
      </c>
      <c r="N278" s="235" t="s">
        <v>44</v>
      </c>
      <c r="O278" s="65"/>
      <c r="P278" s="183">
        <f>O278*H278</f>
        <v>0</v>
      </c>
      <c r="Q278" s="183">
        <v>1.591</v>
      </c>
      <c r="R278" s="183">
        <f>Q278*H278</f>
        <v>1.591</v>
      </c>
      <c r="S278" s="183">
        <v>0</v>
      </c>
      <c r="T278" s="184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85" t="s">
        <v>191</v>
      </c>
      <c r="AT278" s="185" t="s">
        <v>188</v>
      </c>
      <c r="AU278" s="185" t="s">
        <v>83</v>
      </c>
      <c r="AY278" s="18" t="s">
        <v>145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18" t="s">
        <v>81</v>
      </c>
      <c r="BK278" s="186">
        <f>ROUND(I278*H278,2)</f>
        <v>0</v>
      </c>
      <c r="BL278" s="18" t="s">
        <v>152</v>
      </c>
      <c r="BM278" s="185" t="s">
        <v>982</v>
      </c>
    </row>
    <row r="279" spans="1:65" s="2" customFormat="1">
      <c r="A279" s="35"/>
      <c r="B279" s="36"/>
      <c r="C279" s="37"/>
      <c r="D279" s="187" t="s">
        <v>154</v>
      </c>
      <c r="E279" s="37"/>
      <c r="F279" s="188" t="s">
        <v>981</v>
      </c>
      <c r="G279" s="37"/>
      <c r="H279" s="37"/>
      <c r="I279" s="189"/>
      <c r="J279" s="37"/>
      <c r="K279" s="37"/>
      <c r="L279" s="40"/>
      <c r="M279" s="190"/>
      <c r="N279" s="191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154</v>
      </c>
      <c r="AU279" s="18" t="s">
        <v>83</v>
      </c>
    </row>
    <row r="280" spans="1:65" s="2" customFormat="1" ht="24.2" customHeight="1">
      <c r="A280" s="35"/>
      <c r="B280" s="36"/>
      <c r="C280" s="226" t="s">
        <v>385</v>
      </c>
      <c r="D280" s="226" t="s">
        <v>188</v>
      </c>
      <c r="E280" s="227" t="s">
        <v>983</v>
      </c>
      <c r="F280" s="228" t="s">
        <v>984</v>
      </c>
      <c r="G280" s="229" t="s">
        <v>452</v>
      </c>
      <c r="H280" s="230">
        <v>1</v>
      </c>
      <c r="I280" s="231"/>
      <c r="J280" s="232">
        <f>ROUND(I280*H280,2)</f>
        <v>0</v>
      </c>
      <c r="K280" s="228" t="s">
        <v>450</v>
      </c>
      <c r="L280" s="233"/>
      <c r="M280" s="234" t="s">
        <v>19</v>
      </c>
      <c r="N280" s="235" t="s">
        <v>44</v>
      </c>
      <c r="O280" s="65"/>
      <c r="P280" s="183">
        <f>O280*H280</f>
        <v>0</v>
      </c>
      <c r="Q280" s="183">
        <v>1.64</v>
      </c>
      <c r="R280" s="183">
        <f>Q280*H280</f>
        <v>1.64</v>
      </c>
      <c r="S280" s="183">
        <v>0</v>
      </c>
      <c r="T280" s="184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185" t="s">
        <v>191</v>
      </c>
      <c r="AT280" s="185" t="s">
        <v>188</v>
      </c>
      <c r="AU280" s="185" t="s">
        <v>83</v>
      </c>
      <c r="AY280" s="18" t="s">
        <v>145</v>
      </c>
      <c r="BE280" s="186">
        <f>IF(N280="základní",J280,0)</f>
        <v>0</v>
      </c>
      <c r="BF280" s="186">
        <f>IF(N280="snížená",J280,0)</f>
        <v>0</v>
      </c>
      <c r="BG280" s="186">
        <f>IF(N280="zákl. přenesená",J280,0)</f>
        <v>0</v>
      </c>
      <c r="BH280" s="186">
        <f>IF(N280="sníž. přenesená",J280,0)</f>
        <v>0</v>
      </c>
      <c r="BI280" s="186">
        <f>IF(N280="nulová",J280,0)</f>
        <v>0</v>
      </c>
      <c r="BJ280" s="18" t="s">
        <v>81</v>
      </c>
      <c r="BK280" s="186">
        <f>ROUND(I280*H280,2)</f>
        <v>0</v>
      </c>
      <c r="BL280" s="18" t="s">
        <v>152</v>
      </c>
      <c r="BM280" s="185" t="s">
        <v>985</v>
      </c>
    </row>
    <row r="281" spans="1:65" s="2" customFormat="1">
      <c r="A281" s="35"/>
      <c r="B281" s="36"/>
      <c r="C281" s="37"/>
      <c r="D281" s="187" t="s">
        <v>154</v>
      </c>
      <c r="E281" s="37"/>
      <c r="F281" s="188" t="s">
        <v>984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154</v>
      </c>
      <c r="AU281" s="18" t="s">
        <v>83</v>
      </c>
    </row>
    <row r="282" spans="1:65" s="12" customFormat="1" ht="22.9" customHeight="1">
      <c r="B282" s="158"/>
      <c r="C282" s="159"/>
      <c r="D282" s="160" t="s">
        <v>72</v>
      </c>
      <c r="E282" s="172" t="s">
        <v>152</v>
      </c>
      <c r="F282" s="172" t="s">
        <v>505</v>
      </c>
      <c r="G282" s="159"/>
      <c r="H282" s="159"/>
      <c r="I282" s="162"/>
      <c r="J282" s="173">
        <f>BK282</f>
        <v>0</v>
      </c>
      <c r="K282" s="159"/>
      <c r="L282" s="164"/>
      <c r="M282" s="165"/>
      <c r="N282" s="166"/>
      <c r="O282" s="166"/>
      <c r="P282" s="167">
        <f>SUM(P283:P320)</f>
        <v>0</v>
      </c>
      <c r="Q282" s="166"/>
      <c r="R282" s="167">
        <f>SUM(R283:R320)</f>
        <v>26.091050459999998</v>
      </c>
      <c r="S282" s="166"/>
      <c r="T282" s="168">
        <f>SUM(T283:T320)</f>
        <v>0</v>
      </c>
      <c r="AR282" s="169" t="s">
        <v>81</v>
      </c>
      <c r="AT282" s="170" t="s">
        <v>72</v>
      </c>
      <c r="AU282" s="170" t="s">
        <v>81</v>
      </c>
      <c r="AY282" s="169" t="s">
        <v>145</v>
      </c>
      <c r="BK282" s="171">
        <f>SUM(BK283:BK320)</f>
        <v>0</v>
      </c>
    </row>
    <row r="283" spans="1:65" s="2" customFormat="1" ht="24.2" customHeight="1">
      <c r="A283" s="35"/>
      <c r="B283" s="36"/>
      <c r="C283" s="174" t="s">
        <v>393</v>
      </c>
      <c r="D283" s="174" t="s">
        <v>147</v>
      </c>
      <c r="E283" s="175" t="s">
        <v>507</v>
      </c>
      <c r="F283" s="176" t="s">
        <v>508</v>
      </c>
      <c r="G283" s="177" t="s">
        <v>150</v>
      </c>
      <c r="H283" s="178">
        <v>18.8</v>
      </c>
      <c r="I283" s="179"/>
      <c r="J283" s="180">
        <f>ROUND(I283*H283,2)</f>
        <v>0</v>
      </c>
      <c r="K283" s="176" t="s">
        <v>151</v>
      </c>
      <c r="L283" s="40"/>
      <c r="M283" s="181" t="s">
        <v>19</v>
      </c>
      <c r="N283" s="182" t="s">
        <v>44</v>
      </c>
      <c r="O283" s="65"/>
      <c r="P283" s="183">
        <f>O283*H283</f>
        <v>0</v>
      </c>
      <c r="Q283" s="183">
        <v>0.22797999999999999</v>
      </c>
      <c r="R283" s="183">
        <f>Q283*H283</f>
        <v>4.2860240000000003</v>
      </c>
      <c r="S283" s="183">
        <v>0</v>
      </c>
      <c r="T283" s="184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85" t="s">
        <v>152</v>
      </c>
      <c r="AT283" s="185" t="s">
        <v>147</v>
      </c>
      <c r="AU283" s="185" t="s">
        <v>83</v>
      </c>
      <c r="AY283" s="18" t="s">
        <v>145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18" t="s">
        <v>81</v>
      </c>
      <c r="BK283" s="186">
        <f>ROUND(I283*H283,2)</f>
        <v>0</v>
      </c>
      <c r="BL283" s="18" t="s">
        <v>152</v>
      </c>
      <c r="BM283" s="185" t="s">
        <v>986</v>
      </c>
    </row>
    <row r="284" spans="1:65" s="2" customFormat="1" ht="19.5">
      <c r="A284" s="35"/>
      <c r="B284" s="36"/>
      <c r="C284" s="37"/>
      <c r="D284" s="187" t="s">
        <v>154</v>
      </c>
      <c r="E284" s="37"/>
      <c r="F284" s="188" t="s">
        <v>510</v>
      </c>
      <c r="G284" s="37"/>
      <c r="H284" s="37"/>
      <c r="I284" s="189"/>
      <c r="J284" s="37"/>
      <c r="K284" s="37"/>
      <c r="L284" s="40"/>
      <c r="M284" s="190"/>
      <c r="N284" s="191"/>
      <c r="O284" s="65"/>
      <c r="P284" s="65"/>
      <c r="Q284" s="65"/>
      <c r="R284" s="65"/>
      <c r="S284" s="65"/>
      <c r="T284" s="66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154</v>
      </c>
      <c r="AU284" s="18" t="s">
        <v>83</v>
      </c>
    </row>
    <row r="285" spans="1:65" s="2" customFormat="1">
      <c r="A285" s="35"/>
      <c r="B285" s="36"/>
      <c r="C285" s="37"/>
      <c r="D285" s="192" t="s">
        <v>156</v>
      </c>
      <c r="E285" s="37"/>
      <c r="F285" s="193" t="s">
        <v>511</v>
      </c>
      <c r="G285" s="37"/>
      <c r="H285" s="37"/>
      <c r="I285" s="189"/>
      <c r="J285" s="37"/>
      <c r="K285" s="37"/>
      <c r="L285" s="40"/>
      <c r="M285" s="190"/>
      <c r="N285" s="191"/>
      <c r="O285" s="65"/>
      <c r="P285" s="65"/>
      <c r="Q285" s="65"/>
      <c r="R285" s="65"/>
      <c r="S285" s="65"/>
      <c r="T285" s="66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156</v>
      </c>
      <c r="AU285" s="18" t="s">
        <v>83</v>
      </c>
    </row>
    <row r="286" spans="1:65" s="13" customFormat="1">
      <c r="B286" s="194"/>
      <c r="C286" s="195"/>
      <c r="D286" s="187" t="s">
        <v>158</v>
      </c>
      <c r="E286" s="196" t="s">
        <v>19</v>
      </c>
      <c r="F286" s="197" t="s">
        <v>987</v>
      </c>
      <c r="G286" s="195"/>
      <c r="H286" s="196" t="s">
        <v>19</v>
      </c>
      <c r="I286" s="198"/>
      <c r="J286" s="195"/>
      <c r="K286" s="195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158</v>
      </c>
      <c r="AU286" s="203" t="s">
        <v>83</v>
      </c>
      <c r="AV286" s="13" t="s">
        <v>81</v>
      </c>
      <c r="AW286" s="13" t="s">
        <v>35</v>
      </c>
      <c r="AX286" s="13" t="s">
        <v>73</v>
      </c>
      <c r="AY286" s="203" t="s">
        <v>145</v>
      </c>
    </row>
    <row r="287" spans="1:65" s="14" customFormat="1">
      <c r="B287" s="204"/>
      <c r="C287" s="205"/>
      <c r="D287" s="187" t="s">
        <v>158</v>
      </c>
      <c r="E287" s="206" t="s">
        <v>19</v>
      </c>
      <c r="F287" s="207" t="s">
        <v>988</v>
      </c>
      <c r="G287" s="205"/>
      <c r="H287" s="208">
        <v>18.8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158</v>
      </c>
      <c r="AU287" s="214" t="s">
        <v>83</v>
      </c>
      <c r="AV287" s="14" t="s">
        <v>83</v>
      </c>
      <c r="AW287" s="14" t="s">
        <v>35</v>
      </c>
      <c r="AX287" s="14" t="s">
        <v>73</v>
      </c>
      <c r="AY287" s="214" t="s">
        <v>145</v>
      </c>
    </row>
    <row r="288" spans="1:65" s="15" customFormat="1">
      <c r="B288" s="215"/>
      <c r="C288" s="216"/>
      <c r="D288" s="187" t="s">
        <v>158</v>
      </c>
      <c r="E288" s="217" t="s">
        <v>19</v>
      </c>
      <c r="F288" s="218" t="s">
        <v>170</v>
      </c>
      <c r="G288" s="216"/>
      <c r="H288" s="219">
        <v>18.8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158</v>
      </c>
      <c r="AU288" s="225" t="s">
        <v>83</v>
      </c>
      <c r="AV288" s="15" t="s">
        <v>152</v>
      </c>
      <c r="AW288" s="15" t="s">
        <v>35</v>
      </c>
      <c r="AX288" s="15" t="s">
        <v>81</v>
      </c>
      <c r="AY288" s="225" t="s">
        <v>145</v>
      </c>
    </row>
    <row r="289" spans="1:65" s="2" customFormat="1" ht="24.2" customHeight="1">
      <c r="A289" s="35"/>
      <c r="B289" s="36"/>
      <c r="C289" s="174" t="s">
        <v>402</v>
      </c>
      <c r="D289" s="174" t="s">
        <v>147</v>
      </c>
      <c r="E289" s="175" t="s">
        <v>515</v>
      </c>
      <c r="F289" s="176" t="s">
        <v>516</v>
      </c>
      <c r="G289" s="177" t="s">
        <v>150</v>
      </c>
      <c r="H289" s="178">
        <v>24.02</v>
      </c>
      <c r="I289" s="179"/>
      <c r="J289" s="180">
        <f>ROUND(I289*H289,2)</f>
        <v>0</v>
      </c>
      <c r="K289" s="176" t="s">
        <v>151</v>
      </c>
      <c r="L289" s="40"/>
      <c r="M289" s="181" t="s">
        <v>19</v>
      </c>
      <c r="N289" s="182" t="s">
        <v>44</v>
      </c>
      <c r="O289" s="65"/>
      <c r="P289" s="183">
        <f>O289*H289</f>
        <v>0</v>
      </c>
      <c r="Q289" s="183">
        <v>0.37175000000000002</v>
      </c>
      <c r="R289" s="183">
        <f>Q289*H289</f>
        <v>8.9294349999999998</v>
      </c>
      <c r="S289" s="183">
        <v>0</v>
      </c>
      <c r="T289" s="184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185" t="s">
        <v>152</v>
      </c>
      <c r="AT289" s="185" t="s">
        <v>147</v>
      </c>
      <c r="AU289" s="185" t="s">
        <v>83</v>
      </c>
      <c r="AY289" s="18" t="s">
        <v>145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18" t="s">
        <v>81</v>
      </c>
      <c r="BK289" s="186">
        <f>ROUND(I289*H289,2)</f>
        <v>0</v>
      </c>
      <c r="BL289" s="18" t="s">
        <v>152</v>
      </c>
      <c r="BM289" s="185" t="s">
        <v>989</v>
      </c>
    </row>
    <row r="290" spans="1:65" s="2" customFormat="1" ht="19.5">
      <c r="A290" s="35"/>
      <c r="B290" s="36"/>
      <c r="C290" s="37"/>
      <c r="D290" s="187" t="s">
        <v>154</v>
      </c>
      <c r="E290" s="37"/>
      <c r="F290" s="188" t="s">
        <v>518</v>
      </c>
      <c r="G290" s="37"/>
      <c r="H290" s="37"/>
      <c r="I290" s="189"/>
      <c r="J290" s="37"/>
      <c r="K290" s="37"/>
      <c r="L290" s="40"/>
      <c r="M290" s="190"/>
      <c r="N290" s="191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154</v>
      </c>
      <c r="AU290" s="18" t="s">
        <v>83</v>
      </c>
    </row>
    <row r="291" spans="1:65" s="2" customFormat="1">
      <c r="A291" s="35"/>
      <c r="B291" s="36"/>
      <c r="C291" s="37"/>
      <c r="D291" s="192" t="s">
        <v>156</v>
      </c>
      <c r="E291" s="37"/>
      <c r="F291" s="193" t="s">
        <v>519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156</v>
      </c>
      <c r="AU291" s="18" t="s">
        <v>83</v>
      </c>
    </row>
    <row r="292" spans="1:65" s="13" customFormat="1" ht="22.5">
      <c r="B292" s="194"/>
      <c r="C292" s="195"/>
      <c r="D292" s="187" t="s">
        <v>158</v>
      </c>
      <c r="E292" s="196" t="s">
        <v>19</v>
      </c>
      <c r="F292" s="197" t="s">
        <v>520</v>
      </c>
      <c r="G292" s="195"/>
      <c r="H292" s="196" t="s">
        <v>19</v>
      </c>
      <c r="I292" s="198"/>
      <c r="J292" s="195"/>
      <c r="K292" s="195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158</v>
      </c>
      <c r="AU292" s="203" t="s">
        <v>83</v>
      </c>
      <c r="AV292" s="13" t="s">
        <v>81</v>
      </c>
      <c r="AW292" s="13" t="s">
        <v>35</v>
      </c>
      <c r="AX292" s="13" t="s">
        <v>73</v>
      </c>
      <c r="AY292" s="203" t="s">
        <v>145</v>
      </c>
    </row>
    <row r="293" spans="1:65" s="13" customFormat="1">
      <c r="B293" s="194"/>
      <c r="C293" s="195"/>
      <c r="D293" s="187" t="s">
        <v>158</v>
      </c>
      <c r="E293" s="196" t="s">
        <v>19</v>
      </c>
      <c r="F293" s="197" t="s">
        <v>990</v>
      </c>
      <c r="G293" s="195"/>
      <c r="H293" s="196" t="s">
        <v>19</v>
      </c>
      <c r="I293" s="198"/>
      <c r="J293" s="195"/>
      <c r="K293" s="195"/>
      <c r="L293" s="199"/>
      <c r="M293" s="200"/>
      <c r="N293" s="201"/>
      <c r="O293" s="201"/>
      <c r="P293" s="201"/>
      <c r="Q293" s="201"/>
      <c r="R293" s="201"/>
      <c r="S293" s="201"/>
      <c r="T293" s="202"/>
      <c r="AT293" s="203" t="s">
        <v>158</v>
      </c>
      <c r="AU293" s="203" t="s">
        <v>83</v>
      </c>
      <c r="AV293" s="13" t="s">
        <v>81</v>
      </c>
      <c r="AW293" s="13" t="s">
        <v>35</v>
      </c>
      <c r="AX293" s="13" t="s">
        <v>73</v>
      </c>
      <c r="AY293" s="203" t="s">
        <v>145</v>
      </c>
    </row>
    <row r="294" spans="1:65" s="14" customFormat="1">
      <c r="B294" s="204"/>
      <c r="C294" s="205"/>
      <c r="D294" s="187" t="s">
        <v>158</v>
      </c>
      <c r="E294" s="206" t="s">
        <v>19</v>
      </c>
      <c r="F294" s="207" t="s">
        <v>991</v>
      </c>
      <c r="G294" s="205"/>
      <c r="H294" s="208">
        <v>11.62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158</v>
      </c>
      <c r="AU294" s="214" t="s">
        <v>83</v>
      </c>
      <c r="AV294" s="14" t="s">
        <v>83</v>
      </c>
      <c r="AW294" s="14" t="s">
        <v>35</v>
      </c>
      <c r="AX294" s="14" t="s">
        <v>73</v>
      </c>
      <c r="AY294" s="214" t="s">
        <v>145</v>
      </c>
    </row>
    <row r="295" spans="1:65" s="13" customFormat="1">
      <c r="B295" s="194"/>
      <c r="C295" s="195"/>
      <c r="D295" s="187" t="s">
        <v>158</v>
      </c>
      <c r="E295" s="196" t="s">
        <v>19</v>
      </c>
      <c r="F295" s="197" t="s">
        <v>992</v>
      </c>
      <c r="G295" s="195"/>
      <c r="H295" s="196" t="s">
        <v>19</v>
      </c>
      <c r="I295" s="198"/>
      <c r="J295" s="195"/>
      <c r="K295" s="195"/>
      <c r="L295" s="199"/>
      <c r="M295" s="200"/>
      <c r="N295" s="201"/>
      <c r="O295" s="201"/>
      <c r="P295" s="201"/>
      <c r="Q295" s="201"/>
      <c r="R295" s="201"/>
      <c r="S295" s="201"/>
      <c r="T295" s="202"/>
      <c r="AT295" s="203" t="s">
        <v>158</v>
      </c>
      <c r="AU295" s="203" t="s">
        <v>83</v>
      </c>
      <c r="AV295" s="13" t="s">
        <v>81</v>
      </c>
      <c r="AW295" s="13" t="s">
        <v>35</v>
      </c>
      <c r="AX295" s="13" t="s">
        <v>73</v>
      </c>
      <c r="AY295" s="203" t="s">
        <v>145</v>
      </c>
    </row>
    <row r="296" spans="1:65" s="14" customFormat="1">
      <c r="B296" s="204"/>
      <c r="C296" s="205"/>
      <c r="D296" s="187" t="s">
        <v>158</v>
      </c>
      <c r="E296" s="206" t="s">
        <v>19</v>
      </c>
      <c r="F296" s="207" t="s">
        <v>993</v>
      </c>
      <c r="G296" s="205"/>
      <c r="H296" s="208">
        <v>12.4</v>
      </c>
      <c r="I296" s="209"/>
      <c r="J296" s="205"/>
      <c r="K296" s="205"/>
      <c r="L296" s="210"/>
      <c r="M296" s="211"/>
      <c r="N296" s="212"/>
      <c r="O296" s="212"/>
      <c r="P296" s="212"/>
      <c r="Q296" s="212"/>
      <c r="R296" s="212"/>
      <c r="S296" s="212"/>
      <c r="T296" s="213"/>
      <c r="AT296" s="214" t="s">
        <v>158</v>
      </c>
      <c r="AU296" s="214" t="s">
        <v>83</v>
      </c>
      <c r="AV296" s="14" t="s">
        <v>83</v>
      </c>
      <c r="AW296" s="14" t="s">
        <v>35</v>
      </c>
      <c r="AX296" s="14" t="s">
        <v>73</v>
      </c>
      <c r="AY296" s="214" t="s">
        <v>145</v>
      </c>
    </row>
    <row r="297" spans="1:65" s="15" customFormat="1">
      <c r="B297" s="215"/>
      <c r="C297" s="216"/>
      <c r="D297" s="187" t="s">
        <v>158</v>
      </c>
      <c r="E297" s="217" t="s">
        <v>19</v>
      </c>
      <c r="F297" s="218" t="s">
        <v>170</v>
      </c>
      <c r="G297" s="216"/>
      <c r="H297" s="219">
        <v>24.02</v>
      </c>
      <c r="I297" s="220"/>
      <c r="J297" s="216"/>
      <c r="K297" s="216"/>
      <c r="L297" s="221"/>
      <c r="M297" s="222"/>
      <c r="N297" s="223"/>
      <c r="O297" s="223"/>
      <c r="P297" s="223"/>
      <c r="Q297" s="223"/>
      <c r="R297" s="223"/>
      <c r="S297" s="223"/>
      <c r="T297" s="224"/>
      <c r="AT297" s="225" t="s">
        <v>158</v>
      </c>
      <c r="AU297" s="225" t="s">
        <v>83</v>
      </c>
      <c r="AV297" s="15" t="s">
        <v>152</v>
      </c>
      <c r="AW297" s="15" t="s">
        <v>35</v>
      </c>
      <c r="AX297" s="15" t="s">
        <v>81</v>
      </c>
      <c r="AY297" s="225" t="s">
        <v>145</v>
      </c>
    </row>
    <row r="298" spans="1:65" s="2" customFormat="1" ht="24.2" customHeight="1">
      <c r="A298" s="35"/>
      <c r="B298" s="36"/>
      <c r="C298" s="174" t="s">
        <v>410</v>
      </c>
      <c r="D298" s="174" t="s">
        <v>147</v>
      </c>
      <c r="E298" s="175" t="s">
        <v>523</v>
      </c>
      <c r="F298" s="176" t="s">
        <v>524</v>
      </c>
      <c r="G298" s="177" t="s">
        <v>150</v>
      </c>
      <c r="H298" s="178">
        <v>7.0999999999999994E-2</v>
      </c>
      <c r="I298" s="179"/>
      <c r="J298" s="180">
        <f>ROUND(I298*H298,2)</f>
        <v>0</v>
      </c>
      <c r="K298" s="176" t="s">
        <v>151</v>
      </c>
      <c r="L298" s="40"/>
      <c r="M298" s="181" t="s">
        <v>19</v>
      </c>
      <c r="N298" s="182" t="s">
        <v>44</v>
      </c>
      <c r="O298" s="65"/>
      <c r="P298" s="183">
        <f>O298*H298</f>
        <v>0</v>
      </c>
      <c r="Q298" s="183">
        <v>2.266E-2</v>
      </c>
      <c r="R298" s="183">
        <f>Q298*H298</f>
        <v>1.6088599999999999E-3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152</v>
      </c>
      <c r="AT298" s="185" t="s">
        <v>147</v>
      </c>
      <c r="AU298" s="185" t="s">
        <v>83</v>
      </c>
      <c r="AY298" s="18" t="s">
        <v>145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81</v>
      </c>
      <c r="BK298" s="186">
        <f>ROUND(I298*H298,2)</f>
        <v>0</v>
      </c>
      <c r="BL298" s="18" t="s">
        <v>152</v>
      </c>
      <c r="BM298" s="185" t="s">
        <v>994</v>
      </c>
    </row>
    <row r="299" spans="1:65" s="2" customFormat="1" ht="19.5">
      <c r="A299" s="35"/>
      <c r="B299" s="36"/>
      <c r="C299" s="37"/>
      <c r="D299" s="187" t="s">
        <v>154</v>
      </c>
      <c r="E299" s="37"/>
      <c r="F299" s="188" t="s">
        <v>526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154</v>
      </c>
      <c r="AU299" s="18" t="s">
        <v>83</v>
      </c>
    </row>
    <row r="300" spans="1:65" s="2" customFormat="1">
      <c r="A300" s="35"/>
      <c r="B300" s="36"/>
      <c r="C300" s="37"/>
      <c r="D300" s="192" t="s">
        <v>156</v>
      </c>
      <c r="E300" s="37"/>
      <c r="F300" s="193" t="s">
        <v>527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156</v>
      </c>
      <c r="AU300" s="18" t="s">
        <v>83</v>
      </c>
    </row>
    <row r="301" spans="1:65" s="14" customFormat="1">
      <c r="B301" s="204"/>
      <c r="C301" s="205"/>
      <c r="D301" s="187" t="s">
        <v>158</v>
      </c>
      <c r="E301" s="206" t="s">
        <v>19</v>
      </c>
      <c r="F301" s="207" t="s">
        <v>995</v>
      </c>
      <c r="G301" s="205"/>
      <c r="H301" s="208">
        <v>7.0999999999999994E-2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158</v>
      </c>
      <c r="AU301" s="214" t="s">
        <v>83</v>
      </c>
      <c r="AV301" s="14" t="s">
        <v>83</v>
      </c>
      <c r="AW301" s="14" t="s">
        <v>35</v>
      </c>
      <c r="AX301" s="14" t="s">
        <v>73</v>
      </c>
      <c r="AY301" s="214" t="s">
        <v>145</v>
      </c>
    </row>
    <row r="302" spans="1:65" s="15" customFormat="1">
      <c r="B302" s="215"/>
      <c r="C302" s="216"/>
      <c r="D302" s="187" t="s">
        <v>158</v>
      </c>
      <c r="E302" s="217" t="s">
        <v>19</v>
      </c>
      <c r="F302" s="218" t="s">
        <v>170</v>
      </c>
      <c r="G302" s="216"/>
      <c r="H302" s="219">
        <v>7.0999999999999994E-2</v>
      </c>
      <c r="I302" s="220"/>
      <c r="J302" s="216"/>
      <c r="K302" s="216"/>
      <c r="L302" s="221"/>
      <c r="M302" s="222"/>
      <c r="N302" s="223"/>
      <c r="O302" s="223"/>
      <c r="P302" s="223"/>
      <c r="Q302" s="223"/>
      <c r="R302" s="223"/>
      <c r="S302" s="223"/>
      <c r="T302" s="224"/>
      <c r="AT302" s="225" t="s">
        <v>158</v>
      </c>
      <c r="AU302" s="225" t="s">
        <v>83</v>
      </c>
      <c r="AV302" s="15" t="s">
        <v>152</v>
      </c>
      <c r="AW302" s="15" t="s">
        <v>35</v>
      </c>
      <c r="AX302" s="15" t="s">
        <v>81</v>
      </c>
      <c r="AY302" s="225" t="s">
        <v>145</v>
      </c>
    </row>
    <row r="303" spans="1:65" s="2" customFormat="1" ht="24.2" customHeight="1">
      <c r="A303" s="35"/>
      <c r="B303" s="36"/>
      <c r="C303" s="174" t="s">
        <v>416</v>
      </c>
      <c r="D303" s="174" t="s">
        <v>147</v>
      </c>
      <c r="E303" s="175" t="s">
        <v>530</v>
      </c>
      <c r="F303" s="176" t="s">
        <v>531</v>
      </c>
      <c r="G303" s="177" t="s">
        <v>150</v>
      </c>
      <c r="H303" s="178">
        <v>14.38</v>
      </c>
      <c r="I303" s="179"/>
      <c r="J303" s="180">
        <f>ROUND(I303*H303,2)</f>
        <v>0</v>
      </c>
      <c r="K303" s="176" t="s">
        <v>151</v>
      </c>
      <c r="L303" s="40"/>
      <c r="M303" s="181" t="s">
        <v>19</v>
      </c>
      <c r="N303" s="182" t="s">
        <v>44</v>
      </c>
      <c r="O303" s="65"/>
      <c r="P303" s="183">
        <f>O303*H303</f>
        <v>0</v>
      </c>
      <c r="Q303" s="183">
        <v>0.82326999999999995</v>
      </c>
      <c r="R303" s="183">
        <f>Q303*H303</f>
        <v>11.838622599999999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152</v>
      </c>
      <c r="AT303" s="185" t="s">
        <v>147</v>
      </c>
      <c r="AU303" s="185" t="s">
        <v>83</v>
      </c>
      <c r="AY303" s="18" t="s">
        <v>145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81</v>
      </c>
      <c r="BK303" s="186">
        <f>ROUND(I303*H303,2)</f>
        <v>0</v>
      </c>
      <c r="BL303" s="18" t="s">
        <v>152</v>
      </c>
      <c r="BM303" s="185" t="s">
        <v>996</v>
      </c>
    </row>
    <row r="304" spans="1:65" s="2" customFormat="1" ht="19.5">
      <c r="A304" s="35"/>
      <c r="B304" s="36"/>
      <c r="C304" s="37"/>
      <c r="D304" s="187" t="s">
        <v>154</v>
      </c>
      <c r="E304" s="37"/>
      <c r="F304" s="188" t="s">
        <v>533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154</v>
      </c>
      <c r="AU304" s="18" t="s">
        <v>83</v>
      </c>
    </row>
    <row r="305" spans="1:65" s="2" customFormat="1">
      <c r="A305" s="35"/>
      <c r="B305" s="36"/>
      <c r="C305" s="37"/>
      <c r="D305" s="192" t="s">
        <v>156</v>
      </c>
      <c r="E305" s="37"/>
      <c r="F305" s="193" t="s">
        <v>534</v>
      </c>
      <c r="G305" s="37"/>
      <c r="H305" s="37"/>
      <c r="I305" s="189"/>
      <c r="J305" s="37"/>
      <c r="K305" s="37"/>
      <c r="L305" s="40"/>
      <c r="M305" s="190"/>
      <c r="N305" s="191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156</v>
      </c>
      <c r="AU305" s="18" t="s">
        <v>83</v>
      </c>
    </row>
    <row r="306" spans="1:65" s="13" customFormat="1" ht="33.75">
      <c r="B306" s="194"/>
      <c r="C306" s="195"/>
      <c r="D306" s="187" t="s">
        <v>158</v>
      </c>
      <c r="E306" s="196" t="s">
        <v>19</v>
      </c>
      <c r="F306" s="197" t="s">
        <v>535</v>
      </c>
      <c r="G306" s="195"/>
      <c r="H306" s="196" t="s">
        <v>19</v>
      </c>
      <c r="I306" s="198"/>
      <c r="J306" s="195"/>
      <c r="K306" s="195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158</v>
      </c>
      <c r="AU306" s="203" t="s">
        <v>83</v>
      </c>
      <c r="AV306" s="13" t="s">
        <v>81</v>
      </c>
      <c r="AW306" s="13" t="s">
        <v>35</v>
      </c>
      <c r="AX306" s="13" t="s">
        <v>73</v>
      </c>
      <c r="AY306" s="203" t="s">
        <v>145</v>
      </c>
    </row>
    <row r="307" spans="1:65" s="13" customFormat="1">
      <c r="B307" s="194"/>
      <c r="C307" s="195"/>
      <c r="D307" s="187" t="s">
        <v>158</v>
      </c>
      <c r="E307" s="196" t="s">
        <v>19</v>
      </c>
      <c r="F307" s="197" t="s">
        <v>990</v>
      </c>
      <c r="G307" s="195"/>
      <c r="H307" s="196" t="s">
        <v>19</v>
      </c>
      <c r="I307" s="198"/>
      <c r="J307" s="195"/>
      <c r="K307" s="195"/>
      <c r="L307" s="199"/>
      <c r="M307" s="200"/>
      <c r="N307" s="201"/>
      <c r="O307" s="201"/>
      <c r="P307" s="201"/>
      <c r="Q307" s="201"/>
      <c r="R307" s="201"/>
      <c r="S307" s="201"/>
      <c r="T307" s="202"/>
      <c r="AT307" s="203" t="s">
        <v>158</v>
      </c>
      <c r="AU307" s="203" t="s">
        <v>83</v>
      </c>
      <c r="AV307" s="13" t="s">
        <v>81</v>
      </c>
      <c r="AW307" s="13" t="s">
        <v>35</v>
      </c>
      <c r="AX307" s="13" t="s">
        <v>73</v>
      </c>
      <c r="AY307" s="203" t="s">
        <v>145</v>
      </c>
    </row>
    <row r="308" spans="1:65" s="14" customFormat="1">
      <c r="B308" s="204"/>
      <c r="C308" s="205"/>
      <c r="D308" s="187" t="s">
        <v>158</v>
      </c>
      <c r="E308" s="206" t="s">
        <v>19</v>
      </c>
      <c r="F308" s="207" t="s">
        <v>997</v>
      </c>
      <c r="G308" s="205"/>
      <c r="H308" s="208">
        <v>6.98</v>
      </c>
      <c r="I308" s="209"/>
      <c r="J308" s="205"/>
      <c r="K308" s="205"/>
      <c r="L308" s="210"/>
      <c r="M308" s="211"/>
      <c r="N308" s="212"/>
      <c r="O308" s="212"/>
      <c r="P308" s="212"/>
      <c r="Q308" s="212"/>
      <c r="R308" s="212"/>
      <c r="S308" s="212"/>
      <c r="T308" s="213"/>
      <c r="AT308" s="214" t="s">
        <v>158</v>
      </c>
      <c r="AU308" s="214" t="s">
        <v>83</v>
      </c>
      <c r="AV308" s="14" t="s">
        <v>83</v>
      </c>
      <c r="AW308" s="14" t="s">
        <v>35</v>
      </c>
      <c r="AX308" s="14" t="s">
        <v>73</v>
      </c>
      <c r="AY308" s="214" t="s">
        <v>145</v>
      </c>
    </row>
    <row r="309" spans="1:65" s="13" customFormat="1">
      <c r="B309" s="194"/>
      <c r="C309" s="195"/>
      <c r="D309" s="187" t="s">
        <v>158</v>
      </c>
      <c r="E309" s="196" t="s">
        <v>19</v>
      </c>
      <c r="F309" s="197" t="s">
        <v>992</v>
      </c>
      <c r="G309" s="195"/>
      <c r="H309" s="196" t="s">
        <v>19</v>
      </c>
      <c r="I309" s="198"/>
      <c r="J309" s="195"/>
      <c r="K309" s="195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158</v>
      </c>
      <c r="AU309" s="203" t="s">
        <v>83</v>
      </c>
      <c r="AV309" s="13" t="s">
        <v>81</v>
      </c>
      <c r="AW309" s="13" t="s">
        <v>35</v>
      </c>
      <c r="AX309" s="13" t="s">
        <v>73</v>
      </c>
      <c r="AY309" s="203" t="s">
        <v>145</v>
      </c>
    </row>
    <row r="310" spans="1:65" s="14" customFormat="1">
      <c r="B310" s="204"/>
      <c r="C310" s="205"/>
      <c r="D310" s="187" t="s">
        <v>158</v>
      </c>
      <c r="E310" s="206" t="s">
        <v>19</v>
      </c>
      <c r="F310" s="207" t="s">
        <v>998</v>
      </c>
      <c r="G310" s="205"/>
      <c r="H310" s="208">
        <v>7.4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158</v>
      </c>
      <c r="AU310" s="214" t="s">
        <v>83</v>
      </c>
      <c r="AV310" s="14" t="s">
        <v>83</v>
      </c>
      <c r="AW310" s="14" t="s">
        <v>35</v>
      </c>
      <c r="AX310" s="14" t="s">
        <v>73</v>
      </c>
      <c r="AY310" s="214" t="s">
        <v>145</v>
      </c>
    </row>
    <row r="311" spans="1:65" s="15" customFormat="1">
      <c r="B311" s="215"/>
      <c r="C311" s="216"/>
      <c r="D311" s="187" t="s">
        <v>158</v>
      </c>
      <c r="E311" s="217" t="s">
        <v>19</v>
      </c>
      <c r="F311" s="218" t="s">
        <v>170</v>
      </c>
      <c r="G311" s="216"/>
      <c r="H311" s="219">
        <v>14.38</v>
      </c>
      <c r="I311" s="220"/>
      <c r="J311" s="216"/>
      <c r="K311" s="216"/>
      <c r="L311" s="221"/>
      <c r="M311" s="222"/>
      <c r="N311" s="223"/>
      <c r="O311" s="223"/>
      <c r="P311" s="223"/>
      <c r="Q311" s="223"/>
      <c r="R311" s="223"/>
      <c r="S311" s="223"/>
      <c r="T311" s="224"/>
      <c r="AT311" s="225" t="s">
        <v>158</v>
      </c>
      <c r="AU311" s="225" t="s">
        <v>83</v>
      </c>
      <c r="AV311" s="15" t="s">
        <v>152</v>
      </c>
      <c r="AW311" s="15" t="s">
        <v>35</v>
      </c>
      <c r="AX311" s="15" t="s">
        <v>81</v>
      </c>
      <c r="AY311" s="225" t="s">
        <v>145</v>
      </c>
    </row>
    <row r="312" spans="1:65" s="2" customFormat="1" ht="24.2" customHeight="1">
      <c r="A312" s="35"/>
      <c r="B312" s="36"/>
      <c r="C312" s="174" t="s">
        <v>424</v>
      </c>
      <c r="D312" s="174" t="s">
        <v>147</v>
      </c>
      <c r="E312" s="175" t="s">
        <v>538</v>
      </c>
      <c r="F312" s="176" t="s">
        <v>539</v>
      </c>
      <c r="G312" s="177" t="s">
        <v>150</v>
      </c>
      <c r="H312" s="178">
        <v>14.38</v>
      </c>
      <c r="I312" s="179"/>
      <c r="J312" s="180">
        <f>ROUND(I312*H312,2)</f>
        <v>0</v>
      </c>
      <c r="K312" s="176" t="s">
        <v>151</v>
      </c>
      <c r="L312" s="40"/>
      <c r="M312" s="181" t="s">
        <v>19</v>
      </c>
      <c r="N312" s="182" t="s">
        <v>44</v>
      </c>
      <c r="O312" s="65"/>
      <c r="P312" s="183">
        <f>O312*H312</f>
        <v>0</v>
      </c>
      <c r="Q312" s="183">
        <v>7.1999999999999995E-2</v>
      </c>
      <c r="R312" s="183">
        <f>Q312*H312</f>
        <v>1.0353600000000001</v>
      </c>
      <c r="S312" s="183">
        <v>0</v>
      </c>
      <c r="T312" s="184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85" t="s">
        <v>152</v>
      </c>
      <c r="AT312" s="185" t="s">
        <v>147</v>
      </c>
      <c r="AU312" s="185" t="s">
        <v>83</v>
      </c>
      <c r="AY312" s="18" t="s">
        <v>145</v>
      </c>
      <c r="BE312" s="186">
        <f>IF(N312="základní",J312,0)</f>
        <v>0</v>
      </c>
      <c r="BF312" s="186">
        <f>IF(N312="snížená",J312,0)</f>
        <v>0</v>
      </c>
      <c r="BG312" s="186">
        <f>IF(N312="zákl. přenesená",J312,0)</f>
        <v>0</v>
      </c>
      <c r="BH312" s="186">
        <f>IF(N312="sníž. přenesená",J312,0)</f>
        <v>0</v>
      </c>
      <c r="BI312" s="186">
        <f>IF(N312="nulová",J312,0)</f>
        <v>0</v>
      </c>
      <c r="BJ312" s="18" t="s">
        <v>81</v>
      </c>
      <c r="BK312" s="186">
        <f>ROUND(I312*H312,2)</f>
        <v>0</v>
      </c>
      <c r="BL312" s="18" t="s">
        <v>152</v>
      </c>
      <c r="BM312" s="185" t="s">
        <v>999</v>
      </c>
    </row>
    <row r="313" spans="1:65" s="2" customFormat="1" ht="29.25">
      <c r="A313" s="35"/>
      <c r="B313" s="36"/>
      <c r="C313" s="37"/>
      <c r="D313" s="187" t="s">
        <v>154</v>
      </c>
      <c r="E313" s="37"/>
      <c r="F313" s="188" t="s">
        <v>541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154</v>
      </c>
      <c r="AU313" s="18" t="s">
        <v>83</v>
      </c>
    </row>
    <row r="314" spans="1:65" s="2" customFormat="1">
      <c r="A314" s="35"/>
      <c r="B314" s="36"/>
      <c r="C314" s="37"/>
      <c r="D314" s="192" t="s">
        <v>156</v>
      </c>
      <c r="E314" s="37"/>
      <c r="F314" s="193" t="s">
        <v>542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156</v>
      </c>
      <c r="AU314" s="18" t="s">
        <v>83</v>
      </c>
    </row>
    <row r="315" spans="1:65" s="13" customFormat="1" ht="33.75">
      <c r="B315" s="194"/>
      <c r="C315" s="195"/>
      <c r="D315" s="187" t="s">
        <v>158</v>
      </c>
      <c r="E315" s="196" t="s">
        <v>19</v>
      </c>
      <c r="F315" s="197" t="s">
        <v>535</v>
      </c>
      <c r="G315" s="195"/>
      <c r="H315" s="196" t="s">
        <v>19</v>
      </c>
      <c r="I315" s="198"/>
      <c r="J315" s="195"/>
      <c r="K315" s="195"/>
      <c r="L315" s="199"/>
      <c r="M315" s="200"/>
      <c r="N315" s="201"/>
      <c r="O315" s="201"/>
      <c r="P315" s="201"/>
      <c r="Q315" s="201"/>
      <c r="R315" s="201"/>
      <c r="S315" s="201"/>
      <c r="T315" s="202"/>
      <c r="AT315" s="203" t="s">
        <v>158</v>
      </c>
      <c r="AU315" s="203" t="s">
        <v>83</v>
      </c>
      <c r="AV315" s="13" t="s">
        <v>81</v>
      </c>
      <c r="AW315" s="13" t="s">
        <v>35</v>
      </c>
      <c r="AX315" s="13" t="s">
        <v>73</v>
      </c>
      <c r="AY315" s="203" t="s">
        <v>145</v>
      </c>
    </row>
    <row r="316" spans="1:65" s="13" customFormat="1">
      <c r="B316" s="194"/>
      <c r="C316" s="195"/>
      <c r="D316" s="187" t="s">
        <v>158</v>
      </c>
      <c r="E316" s="196" t="s">
        <v>19</v>
      </c>
      <c r="F316" s="197" t="s">
        <v>990</v>
      </c>
      <c r="G316" s="195"/>
      <c r="H316" s="196" t="s">
        <v>19</v>
      </c>
      <c r="I316" s="198"/>
      <c r="J316" s="195"/>
      <c r="K316" s="195"/>
      <c r="L316" s="199"/>
      <c r="M316" s="200"/>
      <c r="N316" s="201"/>
      <c r="O316" s="201"/>
      <c r="P316" s="201"/>
      <c r="Q316" s="201"/>
      <c r="R316" s="201"/>
      <c r="S316" s="201"/>
      <c r="T316" s="202"/>
      <c r="AT316" s="203" t="s">
        <v>158</v>
      </c>
      <c r="AU316" s="203" t="s">
        <v>83</v>
      </c>
      <c r="AV316" s="13" t="s">
        <v>81</v>
      </c>
      <c r="AW316" s="13" t="s">
        <v>35</v>
      </c>
      <c r="AX316" s="13" t="s">
        <v>73</v>
      </c>
      <c r="AY316" s="203" t="s">
        <v>145</v>
      </c>
    </row>
    <row r="317" spans="1:65" s="14" customFormat="1">
      <c r="B317" s="204"/>
      <c r="C317" s="205"/>
      <c r="D317" s="187" t="s">
        <v>158</v>
      </c>
      <c r="E317" s="206" t="s">
        <v>19</v>
      </c>
      <c r="F317" s="207" t="s">
        <v>997</v>
      </c>
      <c r="G317" s="205"/>
      <c r="H317" s="208">
        <v>6.98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158</v>
      </c>
      <c r="AU317" s="214" t="s">
        <v>83</v>
      </c>
      <c r="AV317" s="14" t="s">
        <v>83</v>
      </c>
      <c r="AW317" s="14" t="s">
        <v>35</v>
      </c>
      <c r="AX317" s="14" t="s">
        <v>73</v>
      </c>
      <c r="AY317" s="214" t="s">
        <v>145</v>
      </c>
    </row>
    <row r="318" spans="1:65" s="13" customFormat="1">
      <c r="B318" s="194"/>
      <c r="C318" s="195"/>
      <c r="D318" s="187" t="s">
        <v>158</v>
      </c>
      <c r="E318" s="196" t="s">
        <v>19</v>
      </c>
      <c r="F318" s="197" t="s">
        <v>992</v>
      </c>
      <c r="G318" s="195"/>
      <c r="H318" s="196" t="s">
        <v>19</v>
      </c>
      <c r="I318" s="198"/>
      <c r="J318" s="195"/>
      <c r="K318" s="195"/>
      <c r="L318" s="199"/>
      <c r="M318" s="200"/>
      <c r="N318" s="201"/>
      <c r="O318" s="201"/>
      <c r="P318" s="201"/>
      <c r="Q318" s="201"/>
      <c r="R318" s="201"/>
      <c r="S318" s="201"/>
      <c r="T318" s="202"/>
      <c r="AT318" s="203" t="s">
        <v>158</v>
      </c>
      <c r="AU318" s="203" t="s">
        <v>83</v>
      </c>
      <c r="AV318" s="13" t="s">
        <v>81</v>
      </c>
      <c r="AW318" s="13" t="s">
        <v>35</v>
      </c>
      <c r="AX318" s="13" t="s">
        <v>73</v>
      </c>
      <c r="AY318" s="203" t="s">
        <v>145</v>
      </c>
    </row>
    <row r="319" spans="1:65" s="14" customFormat="1">
      <c r="B319" s="204"/>
      <c r="C319" s="205"/>
      <c r="D319" s="187" t="s">
        <v>158</v>
      </c>
      <c r="E319" s="206" t="s">
        <v>19</v>
      </c>
      <c r="F319" s="207" t="s">
        <v>998</v>
      </c>
      <c r="G319" s="205"/>
      <c r="H319" s="208">
        <v>7.4</v>
      </c>
      <c r="I319" s="209"/>
      <c r="J319" s="205"/>
      <c r="K319" s="205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158</v>
      </c>
      <c r="AU319" s="214" t="s">
        <v>83</v>
      </c>
      <c r="AV319" s="14" t="s">
        <v>83</v>
      </c>
      <c r="AW319" s="14" t="s">
        <v>35</v>
      </c>
      <c r="AX319" s="14" t="s">
        <v>73</v>
      </c>
      <c r="AY319" s="214" t="s">
        <v>145</v>
      </c>
    </row>
    <row r="320" spans="1:65" s="15" customFormat="1">
      <c r="B320" s="215"/>
      <c r="C320" s="216"/>
      <c r="D320" s="187" t="s">
        <v>158</v>
      </c>
      <c r="E320" s="217" t="s">
        <v>19</v>
      </c>
      <c r="F320" s="218" t="s">
        <v>170</v>
      </c>
      <c r="G320" s="216"/>
      <c r="H320" s="219">
        <v>14.38</v>
      </c>
      <c r="I320" s="220"/>
      <c r="J320" s="216"/>
      <c r="K320" s="216"/>
      <c r="L320" s="221"/>
      <c r="M320" s="222"/>
      <c r="N320" s="223"/>
      <c r="O320" s="223"/>
      <c r="P320" s="223"/>
      <c r="Q320" s="223"/>
      <c r="R320" s="223"/>
      <c r="S320" s="223"/>
      <c r="T320" s="224"/>
      <c r="AT320" s="225" t="s">
        <v>158</v>
      </c>
      <c r="AU320" s="225" t="s">
        <v>83</v>
      </c>
      <c r="AV320" s="15" t="s">
        <v>152</v>
      </c>
      <c r="AW320" s="15" t="s">
        <v>35</v>
      </c>
      <c r="AX320" s="15" t="s">
        <v>81</v>
      </c>
      <c r="AY320" s="225" t="s">
        <v>145</v>
      </c>
    </row>
    <row r="321" spans="1:65" s="12" customFormat="1" ht="22.9" customHeight="1">
      <c r="B321" s="158"/>
      <c r="C321" s="159"/>
      <c r="D321" s="160" t="s">
        <v>72</v>
      </c>
      <c r="E321" s="172" t="s">
        <v>217</v>
      </c>
      <c r="F321" s="172" t="s">
        <v>543</v>
      </c>
      <c r="G321" s="159"/>
      <c r="H321" s="159"/>
      <c r="I321" s="162"/>
      <c r="J321" s="173">
        <f>BK321</f>
        <v>0</v>
      </c>
      <c r="K321" s="159"/>
      <c r="L321" s="164"/>
      <c r="M321" s="165"/>
      <c r="N321" s="166"/>
      <c r="O321" s="166"/>
      <c r="P321" s="167">
        <f>SUM(P322:P390)</f>
        <v>0</v>
      </c>
      <c r="Q321" s="166"/>
      <c r="R321" s="167">
        <f>SUM(R322:R390)</f>
        <v>3.5215086000000002</v>
      </c>
      <c r="S321" s="166"/>
      <c r="T321" s="168">
        <f>SUM(T322:T390)</f>
        <v>72.054839999999999</v>
      </c>
      <c r="AR321" s="169" t="s">
        <v>81</v>
      </c>
      <c r="AT321" s="170" t="s">
        <v>72</v>
      </c>
      <c r="AU321" s="170" t="s">
        <v>81</v>
      </c>
      <c r="AY321" s="169" t="s">
        <v>145</v>
      </c>
      <c r="BK321" s="171">
        <f>SUM(BK322:BK390)</f>
        <v>0</v>
      </c>
    </row>
    <row r="322" spans="1:65" s="2" customFormat="1" ht="24.2" customHeight="1">
      <c r="A322" s="35"/>
      <c r="B322" s="36"/>
      <c r="C322" s="174" t="s">
        <v>431</v>
      </c>
      <c r="D322" s="174" t="s">
        <v>147</v>
      </c>
      <c r="E322" s="175" t="s">
        <v>545</v>
      </c>
      <c r="F322" s="176" t="s">
        <v>546</v>
      </c>
      <c r="G322" s="177" t="s">
        <v>181</v>
      </c>
      <c r="H322" s="178">
        <v>52.98</v>
      </c>
      <c r="I322" s="179"/>
      <c r="J322" s="180">
        <f>ROUND(I322*H322,2)</f>
        <v>0</v>
      </c>
      <c r="K322" s="176" t="s">
        <v>151</v>
      </c>
      <c r="L322" s="40"/>
      <c r="M322" s="181" t="s">
        <v>19</v>
      </c>
      <c r="N322" s="182" t="s">
        <v>44</v>
      </c>
      <c r="O322" s="65"/>
      <c r="P322" s="183">
        <f>O322*H322</f>
        <v>0</v>
      </c>
      <c r="Q322" s="183">
        <v>1.7000000000000001E-4</v>
      </c>
      <c r="R322" s="183">
        <f>Q322*H322</f>
        <v>9.0066E-3</v>
      </c>
      <c r="S322" s="183">
        <v>0</v>
      </c>
      <c r="T322" s="18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85" t="s">
        <v>152</v>
      </c>
      <c r="AT322" s="185" t="s">
        <v>147</v>
      </c>
      <c r="AU322" s="185" t="s">
        <v>83</v>
      </c>
      <c r="AY322" s="18" t="s">
        <v>145</v>
      </c>
      <c r="BE322" s="186">
        <f>IF(N322="základní",J322,0)</f>
        <v>0</v>
      </c>
      <c r="BF322" s="186">
        <f>IF(N322="snížená",J322,0)</f>
        <v>0</v>
      </c>
      <c r="BG322" s="186">
        <f>IF(N322="zákl. přenesená",J322,0)</f>
        <v>0</v>
      </c>
      <c r="BH322" s="186">
        <f>IF(N322="sníž. přenesená",J322,0)</f>
        <v>0</v>
      </c>
      <c r="BI322" s="186">
        <f>IF(N322="nulová",J322,0)</f>
        <v>0</v>
      </c>
      <c r="BJ322" s="18" t="s">
        <v>81</v>
      </c>
      <c r="BK322" s="186">
        <f>ROUND(I322*H322,2)</f>
        <v>0</v>
      </c>
      <c r="BL322" s="18" t="s">
        <v>152</v>
      </c>
      <c r="BM322" s="185" t="s">
        <v>1000</v>
      </c>
    </row>
    <row r="323" spans="1:65" s="2" customFormat="1" ht="19.5">
      <c r="A323" s="35"/>
      <c r="B323" s="36"/>
      <c r="C323" s="37"/>
      <c r="D323" s="187" t="s">
        <v>154</v>
      </c>
      <c r="E323" s="37"/>
      <c r="F323" s="188" t="s">
        <v>548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154</v>
      </c>
      <c r="AU323" s="18" t="s">
        <v>83</v>
      </c>
    </row>
    <row r="324" spans="1:65" s="2" customFormat="1">
      <c r="A324" s="35"/>
      <c r="B324" s="36"/>
      <c r="C324" s="37"/>
      <c r="D324" s="192" t="s">
        <v>156</v>
      </c>
      <c r="E324" s="37"/>
      <c r="F324" s="193" t="s">
        <v>549</v>
      </c>
      <c r="G324" s="37"/>
      <c r="H324" s="37"/>
      <c r="I324" s="189"/>
      <c r="J324" s="37"/>
      <c r="K324" s="37"/>
      <c r="L324" s="40"/>
      <c r="M324" s="190"/>
      <c r="N324" s="191"/>
      <c r="O324" s="65"/>
      <c r="P324" s="65"/>
      <c r="Q324" s="65"/>
      <c r="R324" s="65"/>
      <c r="S324" s="65"/>
      <c r="T324" s="66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156</v>
      </c>
      <c r="AU324" s="18" t="s">
        <v>83</v>
      </c>
    </row>
    <row r="325" spans="1:65" s="13" customFormat="1">
      <c r="B325" s="194"/>
      <c r="C325" s="195"/>
      <c r="D325" s="187" t="s">
        <v>158</v>
      </c>
      <c r="E325" s="196" t="s">
        <v>19</v>
      </c>
      <c r="F325" s="197" t="s">
        <v>550</v>
      </c>
      <c r="G325" s="195"/>
      <c r="H325" s="196" t="s">
        <v>19</v>
      </c>
      <c r="I325" s="198"/>
      <c r="J325" s="195"/>
      <c r="K325" s="195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158</v>
      </c>
      <c r="AU325" s="203" t="s">
        <v>83</v>
      </c>
      <c r="AV325" s="13" t="s">
        <v>81</v>
      </c>
      <c r="AW325" s="13" t="s">
        <v>35</v>
      </c>
      <c r="AX325" s="13" t="s">
        <v>73</v>
      </c>
      <c r="AY325" s="203" t="s">
        <v>145</v>
      </c>
    </row>
    <row r="326" spans="1:65" s="13" customFormat="1">
      <c r="B326" s="194"/>
      <c r="C326" s="195"/>
      <c r="D326" s="187" t="s">
        <v>158</v>
      </c>
      <c r="E326" s="196" t="s">
        <v>19</v>
      </c>
      <c r="F326" s="197" t="s">
        <v>551</v>
      </c>
      <c r="G326" s="195"/>
      <c r="H326" s="196" t="s">
        <v>19</v>
      </c>
      <c r="I326" s="198"/>
      <c r="J326" s="195"/>
      <c r="K326" s="195"/>
      <c r="L326" s="199"/>
      <c r="M326" s="200"/>
      <c r="N326" s="201"/>
      <c r="O326" s="201"/>
      <c r="P326" s="201"/>
      <c r="Q326" s="201"/>
      <c r="R326" s="201"/>
      <c r="S326" s="201"/>
      <c r="T326" s="202"/>
      <c r="AT326" s="203" t="s">
        <v>158</v>
      </c>
      <c r="AU326" s="203" t="s">
        <v>83</v>
      </c>
      <c r="AV326" s="13" t="s">
        <v>81</v>
      </c>
      <c r="AW326" s="13" t="s">
        <v>35</v>
      </c>
      <c r="AX326" s="13" t="s">
        <v>73</v>
      </c>
      <c r="AY326" s="203" t="s">
        <v>145</v>
      </c>
    </row>
    <row r="327" spans="1:65" s="14" customFormat="1">
      <c r="B327" s="204"/>
      <c r="C327" s="205"/>
      <c r="D327" s="187" t="s">
        <v>158</v>
      </c>
      <c r="E327" s="206" t="s">
        <v>19</v>
      </c>
      <c r="F327" s="207" t="s">
        <v>1001</v>
      </c>
      <c r="G327" s="205"/>
      <c r="H327" s="208">
        <v>44.1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158</v>
      </c>
      <c r="AU327" s="214" t="s">
        <v>83</v>
      </c>
      <c r="AV327" s="14" t="s">
        <v>83</v>
      </c>
      <c r="AW327" s="14" t="s">
        <v>35</v>
      </c>
      <c r="AX327" s="14" t="s">
        <v>73</v>
      </c>
      <c r="AY327" s="214" t="s">
        <v>145</v>
      </c>
    </row>
    <row r="328" spans="1:65" s="13" customFormat="1">
      <c r="B328" s="194"/>
      <c r="C328" s="195"/>
      <c r="D328" s="187" t="s">
        <v>158</v>
      </c>
      <c r="E328" s="196" t="s">
        <v>19</v>
      </c>
      <c r="F328" s="197" t="s">
        <v>555</v>
      </c>
      <c r="G328" s="195"/>
      <c r="H328" s="196" t="s">
        <v>19</v>
      </c>
      <c r="I328" s="198"/>
      <c r="J328" s="195"/>
      <c r="K328" s="195"/>
      <c r="L328" s="199"/>
      <c r="M328" s="200"/>
      <c r="N328" s="201"/>
      <c r="O328" s="201"/>
      <c r="P328" s="201"/>
      <c r="Q328" s="201"/>
      <c r="R328" s="201"/>
      <c r="S328" s="201"/>
      <c r="T328" s="202"/>
      <c r="AT328" s="203" t="s">
        <v>158</v>
      </c>
      <c r="AU328" s="203" t="s">
        <v>83</v>
      </c>
      <c r="AV328" s="13" t="s">
        <v>81</v>
      </c>
      <c r="AW328" s="13" t="s">
        <v>35</v>
      </c>
      <c r="AX328" s="13" t="s">
        <v>73</v>
      </c>
      <c r="AY328" s="203" t="s">
        <v>145</v>
      </c>
    </row>
    <row r="329" spans="1:65" s="14" customFormat="1">
      <c r="B329" s="204"/>
      <c r="C329" s="205"/>
      <c r="D329" s="187" t="s">
        <v>158</v>
      </c>
      <c r="E329" s="206" t="s">
        <v>19</v>
      </c>
      <c r="F329" s="207" t="s">
        <v>1002</v>
      </c>
      <c r="G329" s="205"/>
      <c r="H329" s="208">
        <v>8.8800000000000008</v>
      </c>
      <c r="I329" s="209"/>
      <c r="J329" s="205"/>
      <c r="K329" s="205"/>
      <c r="L329" s="210"/>
      <c r="M329" s="211"/>
      <c r="N329" s="212"/>
      <c r="O329" s="212"/>
      <c r="P329" s="212"/>
      <c r="Q329" s="212"/>
      <c r="R329" s="212"/>
      <c r="S329" s="212"/>
      <c r="T329" s="213"/>
      <c r="AT329" s="214" t="s">
        <v>158</v>
      </c>
      <c r="AU329" s="214" t="s">
        <v>83</v>
      </c>
      <c r="AV329" s="14" t="s">
        <v>83</v>
      </c>
      <c r="AW329" s="14" t="s">
        <v>35</v>
      </c>
      <c r="AX329" s="14" t="s">
        <v>73</v>
      </c>
      <c r="AY329" s="214" t="s">
        <v>145</v>
      </c>
    </row>
    <row r="330" spans="1:65" s="15" customFormat="1">
      <c r="B330" s="215"/>
      <c r="C330" s="216"/>
      <c r="D330" s="187" t="s">
        <v>158</v>
      </c>
      <c r="E330" s="217" t="s">
        <v>19</v>
      </c>
      <c r="F330" s="218" t="s">
        <v>170</v>
      </c>
      <c r="G330" s="216"/>
      <c r="H330" s="219">
        <v>52.98</v>
      </c>
      <c r="I330" s="220"/>
      <c r="J330" s="216"/>
      <c r="K330" s="216"/>
      <c r="L330" s="221"/>
      <c r="M330" s="222"/>
      <c r="N330" s="223"/>
      <c r="O330" s="223"/>
      <c r="P330" s="223"/>
      <c r="Q330" s="223"/>
      <c r="R330" s="223"/>
      <c r="S330" s="223"/>
      <c r="T330" s="224"/>
      <c r="AT330" s="225" t="s">
        <v>158</v>
      </c>
      <c r="AU330" s="225" t="s">
        <v>83</v>
      </c>
      <c r="AV330" s="15" t="s">
        <v>152</v>
      </c>
      <c r="AW330" s="15" t="s">
        <v>35</v>
      </c>
      <c r="AX330" s="15" t="s">
        <v>81</v>
      </c>
      <c r="AY330" s="225" t="s">
        <v>145</v>
      </c>
    </row>
    <row r="331" spans="1:65" s="2" customFormat="1" ht="24.2" customHeight="1">
      <c r="A331" s="35"/>
      <c r="B331" s="36"/>
      <c r="C331" s="174" t="s">
        <v>440</v>
      </c>
      <c r="D331" s="174" t="s">
        <v>147</v>
      </c>
      <c r="E331" s="175" t="s">
        <v>558</v>
      </c>
      <c r="F331" s="176" t="s">
        <v>559</v>
      </c>
      <c r="G331" s="177" t="s">
        <v>452</v>
      </c>
      <c r="H331" s="178">
        <v>1</v>
      </c>
      <c r="I331" s="179"/>
      <c r="J331" s="180">
        <f>ROUND(I331*H331,2)</f>
        <v>0</v>
      </c>
      <c r="K331" s="176" t="s">
        <v>151</v>
      </c>
      <c r="L331" s="40"/>
      <c r="M331" s="181" t="s">
        <v>19</v>
      </c>
      <c r="N331" s="182" t="s">
        <v>44</v>
      </c>
      <c r="O331" s="65"/>
      <c r="P331" s="183">
        <f>O331*H331</f>
        <v>0</v>
      </c>
      <c r="Q331" s="183">
        <v>6.4900000000000001E-3</v>
      </c>
      <c r="R331" s="183">
        <f>Q331*H331</f>
        <v>6.4900000000000001E-3</v>
      </c>
      <c r="S331" s="183">
        <v>0</v>
      </c>
      <c r="T331" s="184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185" t="s">
        <v>152</v>
      </c>
      <c r="AT331" s="185" t="s">
        <v>147</v>
      </c>
      <c r="AU331" s="185" t="s">
        <v>83</v>
      </c>
      <c r="AY331" s="18" t="s">
        <v>145</v>
      </c>
      <c r="BE331" s="186">
        <f>IF(N331="základní",J331,0)</f>
        <v>0</v>
      </c>
      <c r="BF331" s="186">
        <f>IF(N331="snížená",J331,0)</f>
        <v>0</v>
      </c>
      <c r="BG331" s="186">
        <f>IF(N331="zákl. přenesená",J331,0)</f>
        <v>0</v>
      </c>
      <c r="BH331" s="186">
        <f>IF(N331="sníž. přenesená",J331,0)</f>
        <v>0</v>
      </c>
      <c r="BI331" s="186">
        <f>IF(N331="nulová",J331,0)</f>
        <v>0</v>
      </c>
      <c r="BJ331" s="18" t="s">
        <v>81</v>
      </c>
      <c r="BK331" s="186">
        <f>ROUND(I331*H331,2)</f>
        <v>0</v>
      </c>
      <c r="BL331" s="18" t="s">
        <v>152</v>
      </c>
      <c r="BM331" s="185" t="s">
        <v>1003</v>
      </c>
    </row>
    <row r="332" spans="1:65" s="2" customFormat="1" ht="19.5">
      <c r="A332" s="35"/>
      <c r="B332" s="36"/>
      <c r="C332" s="37"/>
      <c r="D332" s="187" t="s">
        <v>154</v>
      </c>
      <c r="E332" s="37"/>
      <c r="F332" s="188" t="s">
        <v>561</v>
      </c>
      <c r="G332" s="37"/>
      <c r="H332" s="37"/>
      <c r="I332" s="189"/>
      <c r="J332" s="37"/>
      <c r="K332" s="37"/>
      <c r="L332" s="40"/>
      <c r="M332" s="190"/>
      <c r="N332" s="191"/>
      <c r="O332" s="65"/>
      <c r="P332" s="65"/>
      <c r="Q332" s="65"/>
      <c r="R332" s="65"/>
      <c r="S332" s="65"/>
      <c r="T332" s="66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154</v>
      </c>
      <c r="AU332" s="18" t="s">
        <v>83</v>
      </c>
    </row>
    <row r="333" spans="1:65" s="2" customFormat="1">
      <c r="A333" s="35"/>
      <c r="B333" s="36"/>
      <c r="C333" s="37"/>
      <c r="D333" s="192" t="s">
        <v>156</v>
      </c>
      <c r="E333" s="37"/>
      <c r="F333" s="193" t="s">
        <v>562</v>
      </c>
      <c r="G333" s="37"/>
      <c r="H333" s="37"/>
      <c r="I333" s="189"/>
      <c r="J333" s="37"/>
      <c r="K333" s="37"/>
      <c r="L333" s="40"/>
      <c r="M333" s="190"/>
      <c r="N333" s="191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156</v>
      </c>
      <c r="AU333" s="18" t="s">
        <v>83</v>
      </c>
    </row>
    <row r="334" spans="1:65" s="13" customFormat="1" ht="22.5">
      <c r="B334" s="194"/>
      <c r="C334" s="195"/>
      <c r="D334" s="187" t="s">
        <v>158</v>
      </c>
      <c r="E334" s="196" t="s">
        <v>19</v>
      </c>
      <c r="F334" s="197" t="s">
        <v>563</v>
      </c>
      <c r="G334" s="195"/>
      <c r="H334" s="196" t="s">
        <v>19</v>
      </c>
      <c r="I334" s="198"/>
      <c r="J334" s="195"/>
      <c r="K334" s="195"/>
      <c r="L334" s="199"/>
      <c r="M334" s="200"/>
      <c r="N334" s="201"/>
      <c r="O334" s="201"/>
      <c r="P334" s="201"/>
      <c r="Q334" s="201"/>
      <c r="R334" s="201"/>
      <c r="S334" s="201"/>
      <c r="T334" s="202"/>
      <c r="AT334" s="203" t="s">
        <v>158</v>
      </c>
      <c r="AU334" s="203" t="s">
        <v>83</v>
      </c>
      <c r="AV334" s="13" t="s">
        <v>81</v>
      </c>
      <c r="AW334" s="13" t="s">
        <v>35</v>
      </c>
      <c r="AX334" s="13" t="s">
        <v>73</v>
      </c>
      <c r="AY334" s="203" t="s">
        <v>145</v>
      </c>
    </row>
    <row r="335" spans="1:65" s="14" customFormat="1">
      <c r="B335" s="204"/>
      <c r="C335" s="205"/>
      <c r="D335" s="187" t="s">
        <v>158</v>
      </c>
      <c r="E335" s="206" t="s">
        <v>19</v>
      </c>
      <c r="F335" s="207" t="s">
        <v>81</v>
      </c>
      <c r="G335" s="205"/>
      <c r="H335" s="208">
        <v>1</v>
      </c>
      <c r="I335" s="209"/>
      <c r="J335" s="205"/>
      <c r="K335" s="205"/>
      <c r="L335" s="210"/>
      <c r="M335" s="211"/>
      <c r="N335" s="212"/>
      <c r="O335" s="212"/>
      <c r="P335" s="212"/>
      <c r="Q335" s="212"/>
      <c r="R335" s="212"/>
      <c r="S335" s="212"/>
      <c r="T335" s="213"/>
      <c r="AT335" s="214" t="s">
        <v>158</v>
      </c>
      <c r="AU335" s="214" t="s">
        <v>83</v>
      </c>
      <c r="AV335" s="14" t="s">
        <v>83</v>
      </c>
      <c r="AW335" s="14" t="s">
        <v>35</v>
      </c>
      <c r="AX335" s="14" t="s">
        <v>81</v>
      </c>
      <c r="AY335" s="214" t="s">
        <v>145</v>
      </c>
    </row>
    <row r="336" spans="1:65" s="2" customFormat="1" ht="16.5" customHeight="1">
      <c r="A336" s="35"/>
      <c r="B336" s="36"/>
      <c r="C336" s="226" t="s">
        <v>449</v>
      </c>
      <c r="D336" s="226" t="s">
        <v>188</v>
      </c>
      <c r="E336" s="227" t="s">
        <v>565</v>
      </c>
      <c r="F336" s="228" t="s">
        <v>566</v>
      </c>
      <c r="G336" s="229" t="s">
        <v>203</v>
      </c>
      <c r="H336" s="230">
        <v>3.7999999999999999E-2</v>
      </c>
      <c r="I336" s="231"/>
      <c r="J336" s="232">
        <f>ROUND(I336*H336,2)</f>
        <v>0</v>
      </c>
      <c r="K336" s="228" t="s">
        <v>151</v>
      </c>
      <c r="L336" s="233"/>
      <c r="M336" s="234" t="s">
        <v>19</v>
      </c>
      <c r="N336" s="235" t="s">
        <v>44</v>
      </c>
      <c r="O336" s="65"/>
      <c r="P336" s="183">
        <f>O336*H336</f>
        <v>0</v>
      </c>
      <c r="Q336" s="183">
        <v>2.4289999999999998</v>
      </c>
      <c r="R336" s="183">
        <f>Q336*H336</f>
        <v>9.2301999999999995E-2</v>
      </c>
      <c r="S336" s="183">
        <v>0</v>
      </c>
      <c r="T336" s="18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5" t="s">
        <v>191</v>
      </c>
      <c r="AT336" s="185" t="s">
        <v>188</v>
      </c>
      <c r="AU336" s="185" t="s">
        <v>83</v>
      </c>
      <c r="AY336" s="18" t="s">
        <v>145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8" t="s">
        <v>81</v>
      </c>
      <c r="BK336" s="186">
        <f>ROUND(I336*H336,2)</f>
        <v>0</v>
      </c>
      <c r="BL336" s="18" t="s">
        <v>152</v>
      </c>
      <c r="BM336" s="185" t="s">
        <v>1004</v>
      </c>
    </row>
    <row r="337" spans="1:65" s="2" customFormat="1">
      <c r="A337" s="35"/>
      <c r="B337" s="36"/>
      <c r="C337" s="37"/>
      <c r="D337" s="187" t="s">
        <v>154</v>
      </c>
      <c r="E337" s="37"/>
      <c r="F337" s="188" t="s">
        <v>566</v>
      </c>
      <c r="G337" s="37"/>
      <c r="H337" s="37"/>
      <c r="I337" s="189"/>
      <c r="J337" s="37"/>
      <c r="K337" s="37"/>
      <c r="L337" s="40"/>
      <c r="M337" s="190"/>
      <c r="N337" s="191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154</v>
      </c>
      <c r="AU337" s="18" t="s">
        <v>83</v>
      </c>
    </row>
    <row r="338" spans="1:65" s="13" customFormat="1" ht="22.5">
      <c r="B338" s="194"/>
      <c r="C338" s="195"/>
      <c r="D338" s="187" t="s">
        <v>158</v>
      </c>
      <c r="E338" s="196" t="s">
        <v>19</v>
      </c>
      <c r="F338" s="197" t="s">
        <v>563</v>
      </c>
      <c r="G338" s="195"/>
      <c r="H338" s="196" t="s">
        <v>19</v>
      </c>
      <c r="I338" s="198"/>
      <c r="J338" s="195"/>
      <c r="K338" s="195"/>
      <c r="L338" s="199"/>
      <c r="M338" s="200"/>
      <c r="N338" s="201"/>
      <c r="O338" s="201"/>
      <c r="P338" s="201"/>
      <c r="Q338" s="201"/>
      <c r="R338" s="201"/>
      <c r="S338" s="201"/>
      <c r="T338" s="202"/>
      <c r="AT338" s="203" t="s">
        <v>158</v>
      </c>
      <c r="AU338" s="203" t="s">
        <v>83</v>
      </c>
      <c r="AV338" s="13" t="s">
        <v>81</v>
      </c>
      <c r="AW338" s="13" t="s">
        <v>35</v>
      </c>
      <c r="AX338" s="13" t="s">
        <v>73</v>
      </c>
      <c r="AY338" s="203" t="s">
        <v>145</v>
      </c>
    </row>
    <row r="339" spans="1:65" s="14" customFormat="1">
      <c r="B339" s="204"/>
      <c r="C339" s="205"/>
      <c r="D339" s="187" t="s">
        <v>158</v>
      </c>
      <c r="E339" s="206" t="s">
        <v>19</v>
      </c>
      <c r="F339" s="207" t="s">
        <v>568</v>
      </c>
      <c r="G339" s="205"/>
      <c r="H339" s="208">
        <v>3.7999999999999999E-2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158</v>
      </c>
      <c r="AU339" s="214" t="s">
        <v>83</v>
      </c>
      <c r="AV339" s="14" t="s">
        <v>83</v>
      </c>
      <c r="AW339" s="14" t="s">
        <v>35</v>
      </c>
      <c r="AX339" s="14" t="s">
        <v>81</v>
      </c>
      <c r="AY339" s="214" t="s">
        <v>145</v>
      </c>
    </row>
    <row r="340" spans="1:65" s="2" customFormat="1" ht="16.5" customHeight="1">
      <c r="A340" s="35"/>
      <c r="B340" s="36"/>
      <c r="C340" s="174" t="s">
        <v>454</v>
      </c>
      <c r="D340" s="174" t="s">
        <v>147</v>
      </c>
      <c r="E340" s="175" t="s">
        <v>570</v>
      </c>
      <c r="F340" s="176" t="s">
        <v>571</v>
      </c>
      <c r="G340" s="177" t="s">
        <v>203</v>
      </c>
      <c r="H340" s="178">
        <v>0.93600000000000005</v>
      </c>
      <c r="I340" s="179"/>
      <c r="J340" s="180">
        <f>ROUND(I340*H340,2)</f>
        <v>0</v>
      </c>
      <c r="K340" s="176" t="s">
        <v>151</v>
      </c>
      <c r="L340" s="40"/>
      <c r="M340" s="181" t="s">
        <v>19</v>
      </c>
      <c r="N340" s="182" t="s">
        <v>44</v>
      </c>
      <c r="O340" s="65"/>
      <c r="P340" s="183">
        <f>O340*H340</f>
        <v>0</v>
      </c>
      <c r="Q340" s="183">
        <v>0.12</v>
      </c>
      <c r="R340" s="183">
        <f>Q340*H340</f>
        <v>0.11232</v>
      </c>
      <c r="S340" s="183">
        <v>2.4900000000000002</v>
      </c>
      <c r="T340" s="184">
        <f>S340*H340</f>
        <v>2.3306400000000003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5" t="s">
        <v>152</v>
      </c>
      <c r="AT340" s="185" t="s">
        <v>147</v>
      </c>
      <c r="AU340" s="185" t="s">
        <v>83</v>
      </c>
      <c r="AY340" s="18" t="s">
        <v>145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8" t="s">
        <v>81</v>
      </c>
      <c r="BK340" s="186">
        <f>ROUND(I340*H340,2)</f>
        <v>0</v>
      </c>
      <c r="BL340" s="18" t="s">
        <v>152</v>
      </c>
      <c r="BM340" s="185" t="s">
        <v>1005</v>
      </c>
    </row>
    <row r="341" spans="1:65" s="2" customFormat="1">
      <c r="A341" s="35"/>
      <c r="B341" s="36"/>
      <c r="C341" s="37"/>
      <c r="D341" s="187" t="s">
        <v>154</v>
      </c>
      <c r="E341" s="37"/>
      <c r="F341" s="188" t="s">
        <v>573</v>
      </c>
      <c r="G341" s="37"/>
      <c r="H341" s="37"/>
      <c r="I341" s="189"/>
      <c r="J341" s="37"/>
      <c r="K341" s="37"/>
      <c r="L341" s="40"/>
      <c r="M341" s="190"/>
      <c r="N341" s="191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154</v>
      </c>
      <c r="AU341" s="18" t="s">
        <v>83</v>
      </c>
    </row>
    <row r="342" spans="1:65" s="2" customFormat="1">
      <c r="A342" s="35"/>
      <c r="B342" s="36"/>
      <c r="C342" s="37"/>
      <c r="D342" s="192" t="s">
        <v>156</v>
      </c>
      <c r="E342" s="37"/>
      <c r="F342" s="193" t="s">
        <v>574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156</v>
      </c>
      <c r="AU342" s="18" t="s">
        <v>83</v>
      </c>
    </row>
    <row r="343" spans="1:65" s="13" customFormat="1">
      <c r="B343" s="194"/>
      <c r="C343" s="195"/>
      <c r="D343" s="187" t="s">
        <v>158</v>
      </c>
      <c r="E343" s="196" t="s">
        <v>19</v>
      </c>
      <c r="F343" s="197" t="s">
        <v>575</v>
      </c>
      <c r="G343" s="195"/>
      <c r="H343" s="196" t="s">
        <v>19</v>
      </c>
      <c r="I343" s="198"/>
      <c r="J343" s="195"/>
      <c r="K343" s="195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158</v>
      </c>
      <c r="AU343" s="203" t="s">
        <v>83</v>
      </c>
      <c r="AV343" s="13" t="s">
        <v>81</v>
      </c>
      <c r="AW343" s="13" t="s">
        <v>35</v>
      </c>
      <c r="AX343" s="13" t="s">
        <v>73</v>
      </c>
      <c r="AY343" s="203" t="s">
        <v>145</v>
      </c>
    </row>
    <row r="344" spans="1:65" s="14" customFormat="1">
      <c r="B344" s="204"/>
      <c r="C344" s="205"/>
      <c r="D344" s="187" t="s">
        <v>158</v>
      </c>
      <c r="E344" s="206" t="s">
        <v>19</v>
      </c>
      <c r="F344" s="207" t="s">
        <v>1006</v>
      </c>
      <c r="G344" s="205"/>
      <c r="H344" s="208">
        <v>0.93600000000000005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158</v>
      </c>
      <c r="AU344" s="214" t="s">
        <v>83</v>
      </c>
      <c r="AV344" s="14" t="s">
        <v>83</v>
      </c>
      <c r="AW344" s="14" t="s">
        <v>35</v>
      </c>
      <c r="AX344" s="14" t="s">
        <v>73</v>
      </c>
      <c r="AY344" s="214" t="s">
        <v>145</v>
      </c>
    </row>
    <row r="345" spans="1:65" s="13" customFormat="1">
      <c r="B345" s="194"/>
      <c r="C345" s="195"/>
      <c r="D345" s="187" t="s">
        <v>158</v>
      </c>
      <c r="E345" s="196" t="s">
        <v>19</v>
      </c>
      <c r="F345" s="197" t="s">
        <v>1007</v>
      </c>
      <c r="G345" s="195"/>
      <c r="H345" s="196" t="s">
        <v>19</v>
      </c>
      <c r="I345" s="198"/>
      <c r="J345" s="195"/>
      <c r="K345" s="195"/>
      <c r="L345" s="199"/>
      <c r="M345" s="200"/>
      <c r="N345" s="201"/>
      <c r="O345" s="201"/>
      <c r="P345" s="201"/>
      <c r="Q345" s="201"/>
      <c r="R345" s="201"/>
      <c r="S345" s="201"/>
      <c r="T345" s="202"/>
      <c r="AT345" s="203" t="s">
        <v>158</v>
      </c>
      <c r="AU345" s="203" t="s">
        <v>83</v>
      </c>
      <c r="AV345" s="13" t="s">
        <v>81</v>
      </c>
      <c r="AW345" s="13" t="s">
        <v>35</v>
      </c>
      <c r="AX345" s="13" t="s">
        <v>73</v>
      </c>
      <c r="AY345" s="203" t="s">
        <v>145</v>
      </c>
    </row>
    <row r="346" spans="1:65" s="15" customFormat="1">
      <c r="B346" s="215"/>
      <c r="C346" s="216"/>
      <c r="D346" s="187" t="s">
        <v>158</v>
      </c>
      <c r="E346" s="217" t="s">
        <v>19</v>
      </c>
      <c r="F346" s="218" t="s">
        <v>170</v>
      </c>
      <c r="G346" s="216"/>
      <c r="H346" s="219">
        <v>0.93600000000000005</v>
      </c>
      <c r="I346" s="220"/>
      <c r="J346" s="216"/>
      <c r="K346" s="216"/>
      <c r="L346" s="221"/>
      <c r="M346" s="222"/>
      <c r="N346" s="223"/>
      <c r="O346" s="223"/>
      <c r="P346" s="223"/>
      <c r="Q346" s="223"/>
      <c r="R346" s="223"/>
      <c r="S346" s="223"/>
      <c r="T346" s="224"/>
      <c r="AT346" s="225" t="s">
        <v>158</v>
      </c>
      <c r="AU346" s="225" t="s">
        <v>83</v>
      </c>
      <c r="AV346" s="15" t="s">
        <v>152</v>
      </c>
      <c r="AW346" s="15" t="s">
        <v>35</v>
      </c>
      <c r="AX346" s="15" t="s">
        <v>81</v>
      </c>
      <c r="AY346" s="225" t="s">
        <v>145</v>
      </c>
    </row>
    <row r="347" spans="1:65" s="2" customFormat="1" ht="16.5" customHeight="1">
      <c r="A347" s="35"/>
      <c r="B347" s="36"/>
      <c r="C347" s="174" t="s">
        <v>458</v>
      </c>
      <c r="D347" s="174" t="s">
        <v>147</v>
      </c>
      <c r="E347" s="175" t="s">
        <v>579</v>
      </c>
      <c r="F347" s="176" t="s">
        <v>580</v>
      </c>
      <c r="G347" s="177" t="s">
        <v>203</v>
      </c>
      <c r="H347" s="178">
        <v>11.76</v>
      </c>
      <c r="I347" s="179"/>
      <c r="J347" s="180">
        <f>ROUND(I347*H347,2)</f>
        <v>0</v>
      </c>
      <c r="K347" s="176" t="s">
        <v>151</v>
      </c>
      <c r="L347" s="40"/>
      <c r="M347" s="181" t="s">
        <v>19</v>
      </c>
      <c r="N347" s="182" t="s">
        <v>44</v>
      </c>
      <c r="O347" s="65"/>
      <c r="P347" s="183">
        <f>O347*H347</f>
        <v>0</v>
      </c>
      <c r="Q347" s="183">
        <v>0.12</v>
      </c>
      <c r="R347" s="183">
        <f>Q347*H347</f>
        <v>1.4112</v>
      </c>
      <c r="S347" s="183">
        <v>2.2000000000000002</v>
      </c>
      <c r="T347" s="184">
        <f>S347*H347</f>
        <v>25.872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85" t="s">
        <v>152</v>
      </c>
      <c r="AT347" s="185" t="s">
        <v>147</v>
      </c>
      <c r="AU347" s="185" t="s">
        <v>83</v>
      </c>
      <c r="AY347" s="18" t="s">
        <v>145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18" t="s">
        <v>81</v>
      </c>
      <c r="BK347" s="186">
        <f>ROUND(I347*H347,2)</f>
        <v>0</v>
      </c>
      <c r="BL347" s="18" t="s">
        <v>152</v>
      </c>
      <c r="BM347" s="185" t="s">
        <v>1008</v>
      </c>
    </row>
    <row r="348" spans="1:65" s="2" customFormat="1">
      <c r="A348" s="35"/>
      <c r="B348" s="36"/>
      <c r="C348" s="37"/>
      <c r="D348" s="187" t="s">
        <v>154</v>
      </c>
      <c r="E348" s="37"/>
      <c r="F348" s="188" t="s">
        <v>582</v>
      </c>
      <c r="G348" s="37"/>
      <c r="H348" s="37"/>
      <c r="I348" s="189"/>
      <c r="J348" s="37"/>
      <c r="K348" s="37"/>
      <c r="L348" s="40"/>
      <c r="M348" s="190"/>
      <c r="N348" s="191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154</v>
      </c>
      <c r="AU348" s="18" t="s">
        <v>83</v>
      </c>
    </row>
    <row r="349" spans="1:65" s="2" customFormat="1">
      <c r="A349" s="35"/>
      <c r="B349" s="36"/>
      <c r="C349" s="37"/>
      <c r="D349" s="192" t="s">
        <v>156</v>
      </c>
      <c r="E349" s="37"/>
      <c r="F349" s="193" t="s">
        <v>583</v>
      </c>
      <c r="G349" s="37"/>
      <c r="H349" s="37"/>
      <c r="I349" s="189"/>
      <c r="J349" s="37"/>
      <c r="K349" s="37"/>
      <c r="L349" s="40"/>
      <c r="M349" s="190"/>
      <c r="N349" s="191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156</v>
      </c>
      <c r="AU349" s="18" t="s">
        <v>83</v>
      </c>
    </row>
    <row r="350" spans="1:65" s="13" customFormat="1">
      <c r="B350" s="194"/>
      <c r="C350" s="195"/>
      <c r="D350" s="187" t="s">
        <v>158</v>
      </c>
      <c r="E350" s="196" t="s">
        <v>19</v>
      </c>
      <c r="F350" s="197" t="s">
        <v>584</v>
      </c>
      <c r="G350" s="195"/>
      <c r="H350" s="196" t="s">
        <v>19</v>
      </c>
      <c r="I350" s="198"/>
      <c r="J350" s="195"/>
      <c r="K350" s="195"/>
      <c r="L350" s="199"/>
      <c r="M350" s="200"/>
      <c r="N350" s="201"/>
      <c r="O350" s="201"/>
      <c r="P350" s="201"/>
      <c r="Q350" s="201"/>
      <c r="R350" s="201"/>
      <c r="S350" s="201"/>
      <c r="T350" s="202"/>
      <c r="AT350" s="203" t="s">
        <v>158</v>
      </c>
      <c r="AU350" s="203" t="s">
        <v>83</v>
      </c>
      <c r="AV350" s="13" t="s">
        <v>81</v>
      </c>
      <c r="AW350" s="13" t="s">
        <v>35</v>
      </c>
      <c r="AX350" s="13" t="s">
        <v>73</v>
      </c>
      <c r="AY350" s="203" t="s">
        <v>145</v>
      </c>
    </row>
    <row r="351" spans="1:65" s="13" customFormat="1">
      <c r="B351" s="194"/>
      <c r="C351" s="195"/>
      <c r="D351" s="187" t="s">
        <v>158</v>
      </c>
      <c r="E351" s="196" t="s">
        <v>19</v>
      </c>
      <c r="F351" s="197" t="s">
        <v>585</v>
      </c>
      <c r="G351" s="195"/>
      <c r="H351" s="196" t="s">
        <v>19</v>
      </c>
      <c r="I351" s="198"/>
      <c r="J351" s="195"/>
      <c r="K351" s="195"/>
      <c r="L351" s="199"/>
      <c r="M351" s="200"/>
      <c r="N351" s="201"/>
      <c r="O351" s="201"/>
      <c r="P351" s="201"/>
      <c r="Q351" s="201"/>
      <c r="R351" s="201"/>
      <c r="S351" s="201"/>
      <c r="T351" s="202"/>
      <c r="AT351" s="203" t="s">
        <v>158</v>
      </c>
      <c r="AU351" s="203" t="s">
        <v>83</v>
      </c>
      <c r="AV351" s="13" t="s">
        <v>81</v>
      </c>
      <c r="AW351" s="13" t="s">
        <v>35</v>
      </c>
      <c r="AX351" s="13" t="s">
        <v>73</v>
      </c>
      <c r="AY351" s="203" t="s">
        <v>145</v>
      </c>
    </row>
    <row r="352" spans="1:65" s="14" customFormat="1">
      <c r="B352" s="204"/>
      <c r="C352" s="205"/>
      <c r="D352" s="187" t="s">
        <v>158</v>
      </c>
      <c r="E352" s="206" t="s">
        <v>19</v>
      </c>
      <c r="F352" s="207" t="s">
        <v>1009</v>
      </c>
      <c r="G352" s="205"/>
      <c r="H352" s="208">
        <v>11.76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158</v>
      </c>
      <c r="AU352" s="214" t="s">
        <v>83</v>
      </c>
      <c r="AV352" s="14" t="s">
        <v>83</v>
      </c>
      <c r="AW352" s="14" t="s">
        <v>35</v>
      </c>
      <c r="AX352" s="14" t="s">
        <v>73</v>
      </c>
      <c r="AY352" s="214" t="s">
        <v>145</v>
      </c>
    </row>
    <row r="353" spans="1:65" s="13" customFormat="1">
      <c r="B353" s="194"/>
      <c r="C353" s="195"/>
      <c r="D353" s="187" t="s">
        <v>158</v>
      </c>
      <c r="E353" s="196" t="s">
        <v>19</v>
      </c>
      <c r="F353" s="197" t="s">
        <v>1010</v>
      </c>
      <c r="G353" s="195"/>
      <c r="H353" s="196" t="s">
        <v>19</v>
      </c>
      <c r="I353" s="198"/>
      <c r="J353" s="195"/>
      <c r="K353" s="195"/>
      <c r="L353" s="199"/>
      <c r="M353" s="200"/>
      <c r="N353" s="201"/>
      <c r="O353" s="201"/>
      <c r="P353" s="201"/>
      <c r="Q353" s="201"/>
      <c r="R353" s="201"/>
      <c r="S353" s="201"/>
      <c r="T353" s="202"/>
      <c r="AT353" s="203" t="s">
        <v>158</v>
      </c>
      <c r="AU353" s="203" t="s">
        <v>83</v>
      </c>
      <c r="AV353" s="13" t="s">
        <v>81</v>
      </c>
      <c r="AW353" s="13" t="s">
        <v>35</v>
      </c>
      <c r="AX353" s="13" t="s">
        <v>73</v>
      </c>
      <c r="AY353" s="203" t="s">
        <v>145</v>
      </c>
    </row>
    <row r="354" spans="1:65" s="15" customFormat="1">
      <c r="B354" s="215"/>
      <c r="C354" s="216"/>
      <c r="D354" s="187" t="s">
        <v>158</v>
      </c>
      <c r="E354" s="217" t="s">
        <v>19</v>
      </c>
      <c r="F354" s="218" t="s">
        <v>170</v>
      </c>
      <c r="G354" s="216"/>
      <c r="H354" s="219">
        <v>11.76</v>
      </c>
      <c r="I354" s="220"/>
      <c r="J354" s="216"/>
      <c r="K354" s="216"/>
      <c r="L354" s="221"/>
      <c r="M354" s="222"/>
      <c r="N354" s="223"/>
      <c r="O354" s="223"/>
      <c r="P354" s="223"/>
      <c r="Q354" s="223"/>
      <c r="R354" s="223"/>
      <c r="S354" s="223"/>
      <c r="T354" s="224"/>
      <c r="AT354" s="225" t="s">
        <v>158</v>
      </c>
      <c r="AU354" s="225" t="s">
        <v>83</v>
      </c>
      <c r="AV354" s="15" t="s">
        <v>152</v>
      </c>
      <c r="AW354" s="15" t="s">
        <v>35</v>
      </c>
      <c r="AX354" s="15" t="s">
        <v>81</v>
      </c>
      <c r="AY354" s="225" t="s">
        <v>145</v>
      </c>
    </row>
    <row r="355" spans="1:65" s="2" customFormat="1" ht="16.5" customHeight="1">
      <c r="A355" s="35"/>
      <c r="B355" s="36"/>
      <c r="C355" s="174" t="s">
        <v>466</v>
      </c>
      <c r="D355" s="174" t="s">
        <v>147</v>
      </c>
      <c r="E355" s="175" t="s">
        <v>589</v>
      </c>
      <c r="F355" s="176" t="s">
        <v>590</v>
      </c>
      <c r="G355" s="177" t="s">
        <v>203</v>
      </c>
      <c r="H355" s="178">
        <v>2.4</v>
      </c>
      <c r="I355" s="179"/>
      <c r="J355" s="180">
        <f>ROUND(I355*H355,2)</f>
        <v>0</v>
      </c>
      <c r="K355" s="176" t="s">
        <v>151</v>
      </c>
      <c r="L355" s="40"/>
      <c r="M355" s="181" t="s">
        <v>19</v>
      </c>
      <c r="N355" s="182" t="s">
        <v>44</v>
      </c>
      <c r="O355" s="65"/>
      <c r="P355" s="183">
        <f>O355*H355</f>
        <v>0</v>
      </c>
      <c r="Q355" s="183">
        <v>0.12</v>
      </c>
      <c r="R355" s="183">
        <f>Q355*H355</f>
        <v>0.28799999999999998</v>
      </c>
      <c r="S355" s="183">
        <v>2.4900000000000002</v>
      </c>
      <c r="T355" s="184">
        <f>S355*H355</f>
        <v>5.976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185" t="s">
        <v>152</v>
      </c>
      <c r="AT355" s="185" t="s">
        <v>147</v>
      </c>
      <c r="AU355" s="185" t="s">
        <v>83</v>
      </c>
      <c r="AY355" s="18" t="s">
        <v>145</v>
      </c>
      <c r="BE355" s="186">
        <f>IF(N355="základní",J355,0)</f>
        <v>0</v>
      </c>
      <c r="BF355" s="186">
        <f>IF(N355="snížená",J355,0)</f>
        <v>0</v>
      </c>
      <c r="BG355" s="186">
        <f>IF(N355="zákl. přenesená",J355,0)</f>
        <v>0</v>
      </c>
      <c r="BH355" s="186">
        <f>IF(N355="sníž. přenesená",J355,0)</f>
        <v>0</v>
      </c>
      <c r="BI355" s="186">
        <f>IF(N355="nulová",J355,0)</f>
        <v>0</v>
      </c>
      <c r="BJ355" s="18" t="s">
        <v>81</v>
      </c>
      <c r="BK355" s="186">
        <f>ROUND(I355*H355,2)</f>
        <v>0</v>
      </c>
      <c r="BL355" s="18" t="s">
        <v>152</v>
      </c>
      <c r="BM355" s="185" t="s">
        <v>1011</v>
      </c>
    </row>
    <row r="356" spans="1:65" s="2" customFormat="1">
      <c r="A356" s="35"/>
      <c r="B356" s="36"/>
      <c r="C356" s="37"/>
      <c r="D356" s="187" t="s">
        <v>154</v>
      </c>
      <c r="E356" s="37"/>
      <c r="F356" s="188" t="s">
        <v>592</v>
      </c>
      <c r="G356" s="37"/>
      <c r="H356" s="37"/>
      <c r="I356" s="189"/>
      <c r="J356" s="37"/>
      <c r="K356" s="37"/>
      <c r="L356" s="40"/>
      <c r="M356" s="190"/>
      <c r="N356" s="191"/>
      <c r="O356" s="65"/>
      <c r="P356" s="65"/>
      <c r="Q356" s="65"/>
      <c r="R356" s="65"/>
      <c r="S356" s="65"/>
      <c r="T356" s="66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154</v>
      </c>
      <c r="AU356" s="18" t="s">
        <v>83</v>
      </c>
    </row>
    <row r="357" spans="1:65" s="2" customFormat="1">
      <c r="A357" s="35"/>
      <c r="B357" s="36"/>
      <c r="C357" s="37"/>
      <c r="D357" s="192" t="s">
        <v>156</v>
      </c>
      <c r="E357" s="37"/>
      <c r="F357" s="193" t="s">
        <v>593</v>
      </c>
      <c r="G357" s="37"/>
      <c r="H357" s="37"/>
      <c r="I357" s="189"/>
      <c r="J357" s="37"/>
      <c r="K357" s="37"/>
      <c r="L357" s="40"/>
      <c r="M357" s="190"/>
      <c r="N357" s="191"/>
      <c r="O357" s="65"/>
      <c r="P357" s="65"/>
      <c r="Q357" s="65"/>
      <c r="R357" s="65"/>
      <c r="S357" s="65"/>
      <c r="T357" s="66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8" t="s">
        <v>156</v>
      </c>
      <c r="AU357" s="18" t="s">
        <v>83</v>
      </c>
    </row>
    <row r="358" spans="1:65" s="13" customFormat="1">
      <c r="B358" s="194"/>
      <c r="C358" s="195"/>
      <c r="D358" s="187" t="s">
        <v>158</v>
      </c>
      <c r="E358" s="196" t="s">
        <v>19</v>
      </c>
      <c r="F358" s="197" t="s">
        <v>1012</v>
      </c>
      <c r="G358" s="195"/>
      <c r="H358" s="196" t="s">
        <v>19</v>
      </c>
      <c r="I358" s="198"/>
      <c r="J358" s="195"/>
      <c r="K358" s="195"/>
      <c r="L358" s="199"/>
      <c r="M358" s="200"/>
      <c r="N358" s="201"/>
      <c r="O358" s="201"/>
      <c r="P358" s="201"/>
      <c r="Q358" s="201"/>
      <c r="R358" s="201"/>
      <c r="S358" s="201"/>
      <c r="T358" s="202"/>
      <c r="AT358" s="203" t="s">
        <v>158</v>
      </c>
      <c r="AU358" s="203" t="s">
        <v>83</v>
      </c>
      <c r="AV358" s="13" t="s">
        <v>81</v>
      </c>
      <c r="AW358" s="13" t="s">
        <v>35</v>
      </c>
      <c r="AX358" s="13" t="s">
        <v>73</v>
      </c>
      <c r="AY358" s="203" t="s">
        <v>145</v>
      </c>
    </row>
    <row r="359" spans="1:65" s="14" customFormat="1">
      <c r="B359" s="204"/>
      <c r="C359" s="205"/>
      <c r="D359" s="187" t="s">
        <v>158</v>
      </c>
      <c r="E359" s="206" t="s">
        <v>19</v>
      </c>
      <c r="F359" s="207" t="s">
        <v>1013</v>
      </c>
      <c r="G359" s="205"/>
      <c r="H359" s="208">
        <v>2.4</v>
      </c>
      <c r="I359" s="209"/>
      <c r="J359" s="205"/>
      <c r="K359" s="205"/>
      <c r="L359" s="210"/>
      <c r="M359" s="211"/>
      <c r="N359" s="212"/>
      <c r="O359" s="212"/>
      <c r="P359" s="212"/>
      <c r="Q359" s="212"/>
      <c r="R359" s="212"/>
      <c r="S359" s="212"/>
      <c r="T359" s="213"/>
      <c r="AT359" s="214" t="s">
        <v>158</v>
      </c>
      <c r="AU359" s="214" t="s">
        <v>83</v>
      </c>
      <c r="AV359" s="14" t="s">
        <v>83</v>
      </c>
      <c r="AW359" s="14" t="s">
        <v>35</v>
      </c>
      <c r="AX359" s="14" t="s">
        <v>81</v>
      </c>
      <c r="AY359" s="214" t="s">
        <v>145</v>
      </c>
    </row>
    <row r="360" spans="1:65" s="13" customFormat="1">
      <c r="B360" s="194"/>
      <c r="C360" s="195"/>
      <c r="D360" s="187" t="s">
        <v>158</v>
      </c>
      <c r="E360" s="196" t="s">
        <v>19</v>
      </c>
      <c r="F360" s="197" t="s">
        <v>1014</v>
      </c>
      <c r="G360" s="195"/>
      <c r="H360" s="196" t="s">
        <v>19</v>
      </c>
      <c r="I360" s="198"/>
      <c r="J360" s="195"/>
      <c r="K360" s="195"/>
      <c r="L360" s="199"/>
      <c r="M360" s="200"/>
      <c r="N360" s="201"/>
      <c r="O360" s="201"/>
      <c r="P360" s="201"/>
      <c r="Q360" s="201"/>
      <c r="R360" s="201"/>
      <c r="S360" s="201"/>
      <c r="T360" s="202"/>
      <c r="AT360" s="203" t="s">
        <v>158</v>
      </c>
      <c r="AU360" s="203" t="s">
        <v>83</v>
      </c>
      <c r="AV360" s="13" t="s">
        <v>81</v>
      </c>
      <c r="AW360" s="13" t="s">
        <v>35</v>
      </c>
      <c r="AX360" s="13" t="s">
        <v>73</v>
      </c>
      <c r="AY360" s="203" t="s">
        <v>145</v>
      </c>
    </row>
    <row r="361" spans="1:65" s="2" customFormat="1" ht="16.5" customHeight="1">
      <c r="A361" s="35"/>
      <c r="B361" s="36"/>
      <c r="C361" s="174" t="s">
        <v>472</v>
      </c>
      <c r="D361" s="174" t="s">
        <v>147</v>
      </c>
      <c r="E361" s="175" t="s">
        <v>598</v>
      </c>
      <c r="F361" s="176" t="s">
        <v>599</v>
      </c>
      <c r="G361" s="177" t="s">
        <v>203</v>
      </c>
      <c r="H361" s="178">
        <v>11.664999999999999</v>
      </c>
      <c r="I361" s="179"/>
      <c r="J361" s="180">
        <f>ROUND(I361*H361,2)</f>
        <v>0</v>
      </c>
      <c r="K361" s="176" t="s">
        <v>151</v>
      </c>
      <c r="L361" s="40"/>
      <c r="M361" s="181" t="s">
        <v>19</v>
      </c>
      <c r="N361" s="182" t="s">
        <v>44</v>
      </c>
      <c r="O361" s="65"/>
      <c r="P361" s="183">
        <f>O361*H361</f>
        <v>0</v>
      </c>
      <c r="Q361" s="183">
        <v>0.12</v>
      </c>
      <c r="R361" s="183">
        <f>Q361*H361</f>
        <v>1.3997999999999999</v>
      </c>
      <c r="S361" s="183">
        <v>2.2000000000000002</v>
      </c>
      <c r="T361" s="184">
        <f>S361*H361</f>
        <v>25.663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5" t="s">
        <v>152</v>
      </c>
      <c r="AT361" s="185" t="s">
        <v>147</v>
      </c>
      <c r="AU361" s="185" t="s">
        <v>83</v>
      </c>
      <c r="AY361" s="18" t="s">
        <v>145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8" t="s">
        <v>81</v>
      </c>
      <c r="BK361" s="186">
        <f>ROUND(I361*H361,2)</f>
        <v>0</v>
      </c>
      <c r="BL361" s="18" t="s">
        <v>152</v>
      </c>
      <c r="BM361" s="185" t="s">
        <v>1015</v>
      </c>
    </row>
    <row r="362" spans="1:65" s="2" customFormat="1">
      <c r="A362" s="35"/>
      <c r="B362" s="36"/>
      <c r="C362" s="37"/>
      <c r="D362" s="187" t="s">
        <v>154</v>
      </c>
      <c r="E362" s="37"/>
      <c r="F362" s="188" t="s">
        <v>601</v>
      </c>
      <c r="G362" s="37"/>
      <c r="H362" s="37"/>
      <c r="I362" s="189"/>
      <c r="J362" s="37"/>
      <c r="K362" s="37"/>
      <c r="L362" s="40"/>
      <c r="M362" s="190"/>
      <c r="N362" s="191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154</v>
      </c>
      <c r="AU362" s="18" t="s">
        <v>83</v>
      </c>
    </row>
    <row r="363" spans="1:65" s="2" customFormat="1">
      <c r="A363" s="35"/>
      <c r="B363" s="36"/>
      <c r="C363" s="37"/>
      <c r="D363" s="192" t="s">
        <v>156</v>
      </c>
      <c r="E363" s="37"/>
      <c r="F363" s="193" t="s">
        <v>602</v>
      </c>
      <c r="G363" s="37"/>
      <c r="H363" s="37"/>
      <c r="I363" s="189"/>
      <c r="J363" s="37"/>
      <c r="K363" s="37"/>
      <c r="L363" s="40"/>
      <c r="M363" s="190"/>
      <c r="N363" s="191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156</v>
      </c>
      <c r="AU363" s="18" t="s">
        <v>83</v>
      </c>
    </row>
    <row r="364" spans="1:65" s="13" customFormat="1" ht="22.5">
      <c r="B364" s="194"/>
      <c r="C364" s="195"/>
      <c r="D364" s="187" t="s">
        <v>158</v>
      </c>
      <c r="E364" s="196" t="s">
        <v>19</v>
      </c>
      <c r="F364" s="197" t="s">
        <v>1016</v>
      </c>
      <c r="G364" s="195"/>
      <c r="H364" s="196" t="s">
        <v>19</v>
      </c>
      <c r="I364" s="198"/>
      <c r="J364" s="195"/>
      <c r="K364" s="195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158</v>
      </c>
      <c r="AU364" s="203" t="s">
        <v>83</v>
      </c>
      <c r="AV364" s="13" t="s">
        <v>81</v>
      </c>
      <c r="AW364" s="13" t="s">
        <v>35</v>
      </c>
      <c r="AX364" s="13" t="s">
        <v>73</v>
      </c>
      <c r="AY364" s="203" t="s">
        <v>145</v>
      </c>
    </row>
    <row r="365" spans="1:65" s="13" customFormat="1">
      <c r="B365" s="194"/>
      <c r="C365" s="195"/>
      <c r="D365" s="187" t="s">
        <v>158</v>
      </c>
      <c r="E365" s="196" t="s">
        <v>19</v>
      </c>
      <c r="F365" s="197" t="s">
        <v>604</v>
      </c>
      <c r="G365" s="195"/>
      <c r="H365" s="196" t="s">
        <v>19</v>
      </c>
      <c r="I365" s="198"/>
      <c r="J365" s="195"/>
      <c r="K365" s="195"/>
      <c r="L365" s="199"/>
      <c r="M365" s="200"/>
      <c r="N365" s="201"/>
      <c r="O365" s="201"/>
      <c r="P365" s="201"/>
      <c r="Q365" s="201"/>
      <c r="R365" s="201"/>
      <c r="S365" s="201"/>
      <c r="T365" s="202"/>
      <c r="AT365" s="203" t="s">
        <v>158</v>
      </c>
      <c r="AU365" s="203" t="s">
        <v>83</v>
      </c>
      <c r="AV365" s="13" t="s">
        <v>81</v>
      </c>
      <c r="AW365" s="13" t="s">
        <v>35</v>
      </c>
      <c r="AX365" s="13" t="s">
        <v>73</v>
      </c>
      <c r="AY365" s="203" t="s">
        <v>145</v>
      </c>
    </row>
    <row r="366" spans="1:65" s="14" customFormat="1">
      <c r="B366" s="204"/>
      <c r="C366" s="205"/>
      <c r="D366" s="187" t="s">
        <v>158</v>
      </c>
      <c r="E366" s="206" t="s">
        <v>19</v>
      </c>
      <c r="F366" s="207" t="s">
        <v>1017</v>
      </c>
      <c r="G366" s="205"/>
      <c r="H366" s="208">
        <v>5.4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158</v>
      </c>
      <c r="AU366" s="214" t="s">
        <v>83</v>
      </c>
      <c r="AV366" s="14" t="s">
        <v>83</v>
      </c>
      <c r="AW366" s="14" t="s">
        <v>35</v>
      </c>
      <c r="AX366" s="14" t="s">
        <v>73</v>
      </c>
      <c r="AY366" s="214" t="s">
        <v>145</v>
      </c>
    </row>
    <row r="367" spans="1:65" s="13" customFormat="1">
      <c r="B367" s="194"/>
      <c r="C367" s="195"/>
      <c r="D367" s="187" t="s">
        <v>158</v>
      </c>
      <c r="E367" s="196" t="s">
        <v>19</v>
      </c>
      <c r="F367" s="197" t="s">
        <v>606</v>
      </c>
      <c r="G367" s="195"/>
      <c r="H367" s="196" t="s">
        <v>19</v>
      </c>
      <c r="I367" s="198"/>
      <c r="J367" s="195"/>
      <c r="K367" s="195"/>
      <c r="L367" s="199"/>
      <c r="M367" s="200"/>
      <c r="N367" s="201"/>
      <c r="O367" s="201"/>
      <c r="P367" s="201"/>
      <c r="Q367" s="201"/>
      <c r="R367" s="201"/>
      <c r="S367" s="201"/>
      <c r="T367" s="202"/>
      <c r="AT367" s="203" t="s">
        <v>158</v>
      </c>
      <c r="AU367" s="203" t="s">
        <v>83</v>
      </c>
      <c r="AV367" s="13" t="s">
        <v>81</v>
      </c>
      <c r="AW367" s="13" t="s">
        <v>35</v>
      </c>
      <c r="AX367" s="13" t="s">
        <v>73</v>
      </c>
      <c r="AY367" s="203" t="s">
        <v>145</v>
      </c>
    </row>
    <row r="368" spans="1:65" s="14" customFormat="1">
      <c r="B368" s="204"/>
      <c r="C368" s="205"/>
      <c r="D368" s="187" t="s">
        <v>158</v>
      </c>
      <c r="E368" s="206" t="s">
        <v>19</v>
      </c>
      <c r="F368" s="207" t="s">
        <v>1018</v>
      </c>
      <c r="G368" s="205"/>
      <c r="H368" s="208">
        <v>4</v>
      </c>
      <c r="I368" s="209"/>
      <c r="J368" s="205"/>
      <c r="K368" s="205"/>
      <c r="L368" s="210"/>
      <c r="M368" s="211"/>
      <c r="N368" s="212"/>
      <c r="O368" s="212"/>
      <c r="P368" s="212"/>
      <c r="Q368" s="212"/>
      <c r="R368" s="212"/>
      <c r="S368" s="212"/>
      <c r="T368" s="213"/>
      <c r="AT368" s="214" t="s">
        <v>158</v>
      </c>
      <c r="AU368" s="214" t="s">
        <v>83</v>
      </c>
      <c r="AV368" s="14" t="s">
        <v>83</v>
      </c>
      <c r="AW368" s="14" t="s">
        <v>35</v>
      </c>
      <c r="AX368" s="14" t="s">
        <v>73</v>
      </c>
      <c r="AY368" s="214" t="s">
        <v>145</v>
      </c>
    </row>
    <row r="369" spans="1:65" s="13" customFormat="1">
      <c r="B369" s="194"/>
      <c r="C369" s="195"/>
      <c r="D369" s="187" t="s">
        <v>158</v>
      </c>
      <c r="E369" s="196" t="s">
        <v>19</v>
      </c>
      <c r="F369" s="197" t="s">
        <v>608</v>
      </c>
      <c r="G369" s="195"/>
      <c r="H369" s="196" t="s">
        <v>19</v>
      </c>
      <c r="I369" s="198"/>
      <c r="J369" s="195"/>
      <c r="K369" s="195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158</v>
      </c>
      <c r="AU369" s="203" t="s">
        <v>83</v>
      </c>
      <c r="AV369" s="13" t="s">
        <v>81</v>
      </c>
      <c r="AW369" s="13" t="s">
        <v>35</v>
      </c>
      <c r="AX369" s="13" t="s">
        <v>73</v>
      </c>
      <c r="AY369" s="203" t="s">
        <v>145</v>
      </c>
    </row>
    <row r="370" spans="1:65" s="14" customFormat="1">
      <c r="B370" s="204"/>
      <c r="C370" s="205"/>
      <c r="D370" s="187" t="s">
        <v>158</v>
      </c>
      <c r="E370" s="206" t="s">
        <v>19</v>
      </c>
      <c r="F370" s="207" t="s">
        <v>1019</v>
      </c>
      <c r="G370" s="205"/>
      <c r="H370" s="208">
        <v>1.125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158</v>
      </c>
      <c r="AU370" s="214" t="s">
        <v>83</v>
      </c>
      <c r="AV370" s="14" t="s">
        <v>83</v>
      </c>
      <c r="AW370" s="14" t="s">
        <v>35</v>
      </c>
      <c r="AX370" s="14" t="s">
        <v>73</v>
      </c>
      <c r="AY370" s="214" t="s">
        <v>145</v>
      </c>
    </row>
    <row r="371" spans="1:65" s="13" customFormat="1">
      <c r="B371" s="194"/>
      <c r="C371" s="195"/>
      <c r="D371" s="187" t="s">
        <v>158</v>
      </c>
      <c r="E371" s="196" t="s">
        <v>19</v>
      </c>
      <c r="F371" s="197" t="s">
        <v>1020</v>
      </c>
      <c r="G371" s="195"/>
      <c r="H371" s="196" t="s">
        <v>19</v>
      </c>
      <c r="I371" s="198"/>
      <c r="J371" s="195"/>
      <c r="K371" s="195"/>
      <c r="L371" s="199"/>
      <c r="M371" s="200"/>
      <c r="N371" s="201"/>
      <c r="O371" s="201"/>
      <c r="P371" s="201"/>
      <c r="Q371" s="201"/>
      <c r="R371" s="201"/>
      <c r="S371" s="201"/>
      <c r="T371" s="202"/>
      <c r="AT371" s="203" t="s">
        <v>158</v>
      </c>
      <c r="AU371" s="203" t="s">
        <v>83</v>
      </c>
      <c r="AV371" s="13" t="s">
        <v>81</v>
      </c>
      <c r="AW371" s="13" t="s">
        <v>35</v>
      </c>
      <c r="AX371" s="13" t="s">
        <v>73</v>
      </c>
      <c r="AY371" s="203" t="s">
        <v>145</v>
      </c>
    </row>
    <row r="372" spans="1:65" s="13" customFormat="1">
      <c r="B372" s="194"/>
      <c r="C372" s="195"/>
      <c r="D372" s="187" t="s">
        <v>158</v>
      </c>
      <c r="E372" s="196" t="s">
        <v>19</v>
      </c>
      <c r="F372" s="197" t="s">
        <v>610</v>
      </c>
      <c r="G372" s="195"/>
      <c r="H372" s="196" t="s">
        <v>19</v>
      </c>
      <c r="I372" s="198"/>
      <c r="J372" s="195"/>
      <c r="K372" s="195"/>
      <c r="L372" s="199"/>
      <c r="M372" s="200"/>
      <c r="N372" s="201"/>
      <c r="O372" s="201"/>
      <c r="P372" s="201"/>
      <c r="Q372" s="201"/>
      <c r="R372" s="201"/>
      <c r="S372" s="201"/>
      <c r="T372" s="202"/>
      <c r="AT372" s="203" t="s">
        <v>158</v>
      </c>
      <c r="AU372" s="203" t="s">
        <v>83</v>
      </c>
      <c r="AV372" s="13" t="s">
        <v>81</v>
      </c>
      <c r="AW372" s="13" t="s">
        <v>35</v>
      </c>
      <c r="AX372" s="13" t="s">
        <v>73</v>
      </c>
      <c r="AY372" s="203" t="s">
        <v>145</v>
      </c>
    </row>
    <row r="373" spans="1:65" s="14" customFormat="1">
      <c r="B373" s="204"/>
      <c r="C373" s="205"/>
      <c r="D373" s="187" t="s">
        <v>158</v>
      </c>
      <c r="E373" s="206" t="s">
        <v>19</v>
      </c>
      <c r="F373" s="207" t="s">
        <v>1021</v>
      </c>
      <c r="G373" s="205"/>
      <c r="H373" s="208">
        <v>1.1399999999999999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158</v>
      </c>
      <c r="AU373" s="214" t="s">
        <v>83</v>
      </c>
      <c r="AV373" s="14" t="s">
        <v>83</v>
      </c>
      <c r="AW373" s="14" t="s">
        <v>35</v>
      </c>
      <c r="AX373" s="14" t="s">
        <v>73</v>
      </c>
      <c r="AY373" s="214" t="s">
        <v>145</v>
      </c>
    </row>
    <row r="374" spans="1:65" s="13" customFormat="1">
      <c r="B374" s="194"/>
      <c r="C374" s="195"/>
      <c r="D374" s="187" t="s">
        <v>158</v>
      </c>
      <c r="E374" s="196" t="s">
        <v>19</v>
      </c>
      <c r="F374" s="197" t="s">
        <v>1022</v>
      </c>
      <c r="G374" s="195"/>
      <c r="H374" s="196" t="s">
        <v>19</v>
      </c>
      <c r="I374" s="198"/>
      <c r="J374" s="195"/>
      <c r="K374" s="195"/>
      <c r="L374" s="199"/>
      <c r="M374" s="200"/>
      <c r="N374" s="201"/>
      <c r="O374" s="201"/>
      <c r="P374" s="201"/>
      <c r="Q374" s="201"/>
      <c r="R374" s="201"/>
      <c r="S374" s="201"/>
      <c r="T374" s="202"/>
      <c r="AT374" s="203" t="s">
        <v>158</v>
      </c>
      <c r="AU374" s="203" t="s">
        <v>83</v>
      </c>
      <c r="AV374" s="13" t="s">
        <v>81</v>
      </c>
      <c r="AW374" s="13" t="s">
        <v>35</v>
      </c>
      <c r="AX374" s="13" t="s">
        <v>73</v>
      </c>
      <c r="AY374" s="203" t="s">
        <v>145</v>
      </c>
    </row>
    <row r="375" spans="1:65" s="15" customFormat="1">
      <c r="B375" s="215"/>
      <c r="C375" s="216"/>
      <c r="D375" s="187" t="s">
        <v>158</v>
      </c>
      <c r="E375" s="217" t="s">
        <v>19</v>
      </c>
      <c r="F375" s="218" t="s">
        <v>170</v>
      </c>
      <c r="G375" s="216"/>
      <c r="H375" s="219">
        <v>11.664999999999999</v>
      </c>
      <c r="I375" s="220"/>
      <c r="J375" s="216"/>
      <c r="K375" s="216"/>
      <c r="L375" s="221"/>
      <c r="M375" s="222"/>
      <c r="N375" s="223"/>
      <c r="O375" s="223"/>
      <c r="P375" s="223"/>
      <c r="Q375" s="223"/>
      <c r="R375" s="223"/>
      <c r="S375" s="223"/>
      <c r="T375" s="224"/>
      <c r="AT375" s="225" t="s">
        <v>158</v>
      </c>
      <c r="AU375" s="225" t="s">
        <v>83</v>
      </c>
      <c r="AV375" s="15" t="s">
        <v>152</v>
      </c>
      <c r="AW375" s="15" t="s">
        <v>35</v>
      </c>
      <c r="AX375" s="15" t="s">
        <v>81</v>
      </c>
      <c r="AY375" s="225" t="s">
        <v>145</v>
      </c>
    </row>
    <row r="376" spans="1:65" s="2" customFormat="1" ht="21.75" customHeight="1">
      <c r="A376" s="35"/>
      <c r="B376" s="36"/>
      <c r="C376" s="174" t="s">
        <v>480</v>
      </c>
      <c r="D376" s="174" t="s">
        <v>147</v>
      </c>
      <c r="E376" s="175" t="s">
        <v>613</v>
      </c>
      <c r="F376" s="176" t="s">
        <v>614</v>
      </c>
      <c r="G376" s="177" t="s">
        <v>203</v>
      </c>
      <c r="H376" s="178">
        <v>1.631</v>
      </c>
      <c r="I376" s="179"/>
      <c r="J376" s="180">
        <f>ROUND(I376*H376,2)</f>
        <v>0</v>
      </c>
      <c r="K376" s="176" t="s">
        <v>151</v>
      </c>
      <c r="L376" s="40"/>
      <c r="M376" s="181" t="s">
        <v>19</v>
      </c>
      <c r="N376" s="182" t="s">
        <v>44</v>
      </c>
      <c r="O376" s="65"/>
      <c r="P376" s="183">
        <f>O376*H376</f>
        <v>0</v>
      </c>
      <c r="Q376" s="183">
        <v>0.12</v>
      </c>
      <c r="R376" s="183">
        <f>Q376*H376</f>
        <v>0.19572000000000001</v>
      </c>
      <c r="S376" s="183">
        <v>2.2000000000000002</v>
      </c>
      <c r="T376" s="184">
        <f>S376*H376</f>
        <v>3.5882000000000005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85" t="s">
        <v>152</v>
      </c>
      <c r="AT376" s="185" t="s">
        <v>147</v>
      </c>
      <c r="AU376" s="185" t="s">
        <v>83</v>
      </c>
      <c r="AY376" s="18" t="s">
        <v>145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8" t="s">
        <v>81</v>
      </c>
      <c r="BK376" s="186">
        <f>ROUND(I376*H376,2)</f>
        <v>0</v>
      </c>
      <c r="BL376" s="18" t="s">
        <v>152</v>
      </c>
      <c r="BM376" s="185" t="s">
        <v>1023</v>
      </c>
    </row>
    <row r="377" spans="1:65" s="2" customFormat="1">
      <c r="A377" s="35"/>
      <c r="B377" s="36"/>
      <c r="C377" s="37"/>
      <c r="D377" s="187" t="s">
        <v>154</v>
      </c>
      <c r="E377" s="37"/>
      <c r="F377" s="188" t="s">
        <v>616</v>
      </c>
      <c r="G377" s="37"/>
      <c r="H377" s="37"/>
      <c r="I377" s="189"/>
      <c r="J377" s="37"/>
      <c r="K377" s="37"/>
      <c r="L377" s="40"/>
      <c r="M377" s="190"/>
      <c r="N377" s="191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154</v>
      </c>
      <c r="AU377" s="18" t="s">
        <v>83</v>
      </c>
    </row>
    <row r="378" spans="1:65" s="2" customFormat="1">
      <c r="A378" s="35"/>
      <c r="B378" s="36"/>
      <c r="C378" s="37"/>
      <c r="D378" s="192" t="s">
        <v>156</v>
      </c>
      <c r="E378" s="37"/>
      <c r="F378" s="193" t="s">
        <v>617</v>
      </c>
      <c r="G378" s="37"/>
      <c r="H378" s="37"/>
      <c r="I378" s="189"/>
      <c r="J378" s="37"/>
      <c r="K378" s="37"/>
      <c r="L378" s="40"/>
      <c r="M378" s="190"/>
      <c r="N378" s="191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156</v>
      </c>
      <c r="AU378" s="18" t="s">
        <v>83</v>
      </c>
    </row>
    <row r="379" spans="1:65" s="13" customFormat="1">
      <c r="B379" s="194"/>
      <c r="C379" s="195"/>
      <c r="D379" s="187" t="s">
        <v>158</v>
      </c>
      <c r="E379" s="196" t="s">
        <v>19</v>
      </c>
      <c r="F379" s="197" t="s">
        <v>618</v>
      </c>
      <c r="G379" s="195"/>
      <c r="H379" s="196" t="s">
        <v>19</v>
      </c>
      <c r="I379" s="198"/>
      <c r="J379" s="195"/>
      <c r="K379" s="195"/>
      <c r="L379" s="199"/>
      <c r="M379" s="200"/>
      <c r="N379" s="201"/>
      <c r="O379" s="201"/>
      <c r="P379" s="201"/>
      <c r="Q379" s="201"/>
      <c r="R379" s="201"/>
      <c r="S379" s="201"/>
      <c r="T379" s="202"/>
      <c r="AT379" s="203" t="s">
        <v>158</v>
      </c>
      <c r="AU379" s="203" t="s">
        <v>83</v>
      </c>
      <c r="AV379" s="13" t="s">
        <v>81</v>
      </c>
      <c r="AW379" s="13" t="s">
        <v>35</v>
      </c>
      <c r="AX379" s="13" t="s">
        <v>73</v>
      </c>
      <c r="AY379" s="203" t="s">
        <v>145</v>
      </c>
    </row>
    <row r="380" spans="1:65" s="14" customFormat="1">
      <c r="B380" s="204"/>
      <c r="C380" s="205"/>
      <c r="D380" s="187" t="s">
        <v>158</v>
      </c>
      <c r="E380" s="206" t="s">
        <v>19</v>
      </c>
      <c r="F380" s="207" t="s">
        <v>1024</v>
      </c>
      <c r="G380" s="205"/>
      <c r="H380" s="208">
        <v>1.631</v>
      </c>
      <c r="I380" s="209"/>
      <c r="J380" s="205"/>
      <c r="K380" s="205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158</v>
      </c>
      <c r="AU380" s="214" t="s">
        <v>83</v>
      </c>
      <c r="AV380" s="14" t="s">
        <v>83</v>
      </c>
      <c r="AW380" s="14" t="s">
        <v>35</v>
      </c>
      <c r="AX380" s="14" t="s">
        <v>73</v>
      </c>
      <c r="AY380" s="214" t="s">
        <v>145</v>
      </c>
    </row>
    <row r="381" spans="1:65" s="13" customFormat="1">
      <c r="B381" s="194"/>
      <c r="C381" s="195"/>
      <c r="D381" s="187" t="s">
        <v>158</v>
      </c>
      <c r="E381" s="196" t="s">
        <v>19</v>
      </c>
      <c r="F381" s="197" t="s">
        <v>620</v>
      </c>
      <c r="G381" s="195"/>
      <c r="H381" s="196" t="s">
        <v>19</v>
      </c>
      <c r="I381" s="198"/>
      <c r="J381" s="195"/>
      <c r="K381" s="195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158</v>
      </c>
      <c r="AU381" s="203" t="s">
        <v>83</v>
      </c>
      <c r="AV381" s="13" t="s">
        <v>81</v>
      </c>
      <c r="AW381" s="13" t="s">
        <v>35</v>
      </c>
      <c r="AX381" s="13" t="s">
        <v>73</v>
      </c>
      <c r="AY381" s="203" t="s">
        <v>145</v>
      </c>
    </row>
    <row r="382" spans="1:65" s="13" customFormat="1">
      <c r="B382" s="194"/>
      <c r="C382" s="195"/>
      <c r="D382" s="187" t="s">
        <v>158</v>
      </c>
      <c r="E382" s="196" t="s">
        <v>19</v>
      </c>
      <c r="F382" s="197" t="s">
        <v>1025</v>
      </c>
      <c r="G382" s="195"/>
      <c r="H382" s="196" t="s">
        <v>19</v>
      </c>
      <c r="I382" s="198"/>
      <c r="J382" s="195"/>
      <c r="K382" s="195"/>
      <c r="L382" s="199"/>
      <c r="M382" s="200"/>
      <c r="N382" s="201"/>
      <c r="O382" s="201"/>
      <c r="P382" s="201"/>
      <c r="Q382" s="201"/>
      <c r="R382" s="201"/>
      <c r="S382" s="201"/>
      <c r="T382" s="202"/>
      <c r="AT382" s="203" t="s">
        <v>158</v>
      </c>
      <c r="AU382" s="203" t="s">
        <v>83</v>
      </c>
      <c r="AV382" s="13" t="s">
        <v>81</v>
      </c>
      <c r="AW382" s="13" t="s">
        <v>35</v>
      </c>
      <c r="AX382" s="13" t="s">
        <v>73</v>
      </c>
      <c r="AY382" s="203" t="s">
        <v>145</v>
      </c>
    </row>
    <row r="383" spans="1:65" s="15" customFormat="1">
      <c r="B383" s="215"/>
      <c r="C383" s="216"/>
      <c r="D383" s="187" t="s">
        <v>158</v>
      </c>
      <c r="E383" s="217" t="s">
        <v>19</v>
      </c>
      <c r="F383" s="218" t="s">
        <v>170</v>
      </c>
      <c r="G383" s="216"/>
      <c r="H383" s="219">
        <v>1.631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158</v>
      </c>
      <c r="AU383" s="225" t="s">
        <v>83</v>
      </c>
      <c r="AV383" s="15" t="s">
        <v>152</v>
      </c>
      <c r="AW383" s="15" t="s">
        <v>35</v>
      </c>
      <c r="AX383" s="15" t="s">
        <v>81</v>
      </c>
      <c r="AY383" s="225" t="s">
        <v>145</v>
      </c>
    </row>
    <row r="384" spans="1:65" s="2" customFormat="1" ht="24.2" customHeight="1">
      <c r="A384" s="35"/>
      <c r="B384" s="36"/>
      <c r="C384" s="174" t="s">
        <v>487</v>
      </c>
      <c r="D384" s="174" t="s">
        <v>147</v>
      </c>
      <c r="E384" s="175" t="s">
        <v>623</v>
      </c>
      <c r="F384" s="176" t="s">
        <v>624</v>
      </c>
      <c r="G384" s="177" t="s">
        <v>452</v>
      </c>
      <c r="H384" s="178">
        <v>23</v>
      </c>
      <c r="I384" s="179"/>
      <c r="J384" s="180">
        <f>ROUND(I384*H384,2)</f>
        <v>0</v>
      </c>
      <c r="K384" s="176" t="s">
        <v>151</v>
      </c>
      <c r="L384" s="40"/>
      <c r="M384" s="181" t="s">
        <v>19</v>
      </c>
      <c r="N384" s="182" t="s">
        <v>44</v>
      </c>
      <c r="O384" s="65"/>
      <c r="P384" s="183">
        <f>O384*H384</f>
        <v>0</v>
      </c>
      <c r="Q384" s="183">
        <v>2.9E-4</v>
      </c>
      <c r="R384" s="183">
        <f>Q384*H384</f>
        <v>6.6699999999999997E-3</v>
      </c>
      <c r="S384" s="183">
        <v>0.375</v>
      </c>
      <c r="T384" s="184">
        <f>S384*H384</f>
        <v>8.625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185" t="s">
        <v>152</v>
      </c>
      <c r="AT384" s="185" t="s">
        <v>147</v>
      </c>
      <c r="AU384" s="185" t="s">
        <v>83</v>
      </c>
      <c r="AY384" s="18" t="s">
        <v>145</v>
      </c>
      <c r="BE384" s="186">
        <f>IF(N384="základní",J384,0)</f>
        <v>0</v>
      </c>
      <c r="BF384" s="186">
        <f>IF(N384="snížená",J384,0)</f>
        <v>0</v>
      </c>
      <c r="BG384" s="186">
        <f>IF(N384="zákl. přenesená",J384,0)</f>
        <v>0</v>
      </c>
      <c r="BH384" s="186">
        <f>IF(N384="sníž. přenesená",J384,0)</f>
        <v>0</v>
      </c>
      <c r="BI384" s="186">
        <f>IF(N384="nulová",J384,0)</f>
        <v>0</v>
      </c>
      <c r="BJ384" s="18" t="s">
        <v>81</v>
      </c>
      <c r="BK384" s="186">
        <f>ROUND(I384*H384,2)</f>
        <v>0</v>
      </c>
      <c r="BL384" s="18" t="s">
        <v>152</v>
      </c>
      <c r="BM384" s="185" t="s">
        <v>1026</v>
      </c>
    </row>
    <row r="385" spans="1:65" s="2" customFormat="1" ht="19.5">
      <c r="A385" s="35"/>
      <c r="B385" s="36"/>
      <c r="C385" s="37"/>
      <c r="D385" s="187" t="s">
        <v>154</v>
      </c>
      <c r="E385" s="37"/>
      <c r="F385" s="188" t="s">
        <v>626</v>
      </c>
      <c r="G385" s="37"/>
      <c r="H385" s="37"/>
      <c r="I385" s="189"/>
      <c r="J385" s="37"/>
      <c r="K385" s="37"/>
      <c r="L385" s="40"/>
      <c r="M385" s="190"/>
      <c r="N385" s="191"/>
      <c r="O385" s="65"/>
      <c r="P385" s="65"/>
      <c r="Q385" s="65"/>
      <c r="R385" s="65"/>
      <c r="S385" s="65"/>
      <c r="T385" s="66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8" t="s">
        <v>154</v>
      </c>
      <c r="AU385" s="18" t="s">
        <v>83</v>
      </c>
    </row>
    <row r="386" spans="1:65" s="2" customFormat="1">
      <c r="A386" s="35"/>
      <c r="B386" s="36"/>
      <c r="C386" s="37"/>
      <c r="D386" s="192" t="s">
        <v>156</v>
      </c>
      <c r="E386" s="37"/>
      <c r="F386" s="193" t="s">
        <v>627</v>
      </c>
      <c r="G386" s="37"/>
      <c r="H386" s="37"/>
      <c r="I386" s="189"/>
      <c r="J386" s="37"/>
      <c r="K386" s="37"/>
      <c r="L386" s="40"/>
      <c r="M386" s="190"/>
      <c r="N386" s="191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156</v>
      </c>
      <c r="AU386" s="18" t="s">
        <v>83</v>
      </c>
    </row>
    <row r="387" spans="1:65" s="13" customFormat="1">
      <c r="B387" s="194"/>
      <c r="C387" s="195"/>
      <c r="D387" s="187" t="s">
        <v>158</v>
      </c>
      <c r="E387" s="196" t="s">
        <v>19</v>
      </c>
      <c r="F387" s="197" t="s">
        <v>628</v>
      </c>
      <c r="G387" s="195"/>
      <c r="H387" s="196" t="s">
        <v>19</v>
      </c>
      <c r="I387" s="198"/>
      <c r="J387" s="195"/>
      <c r="K387" s="195"/>
      <c r="L387" s="199"/>
      <c r="M387" s="200"/>
      <c r="N387" s="201"/>
      <c r="O387" s="201"/>
      <c r="P387" s="201"/>
      <c r="Q387" s="201"/>
      <c r="R387" s="201"/>
      <c r="S387" s="201"/>
      <c r="T387" s="202"/>
      <c r="AT387" s="203" t="s">
        <v>158</v>
      </c>
      <c r="AU387" s="203" t="s">
        <v>83</v>
      </c>
      <c r="AV387" s="13" t="s">
        <v>81</v>
      </c>
      <c r="AW387" s="13" t="s">
        <v>35</v>
      </c>
      <c r="AX387" s="13" t="s">
        <v>73</v>
      </c>
      <c r="AY387" s="203" t="s">
        <v>145</v>
      </c>
    </row>
    <row r="388" spans="1:65" s="14" customFormat="1">
      <c r="B388" s="204"/>
      <c r="C388" s="205"/>
      <c r="D388" s="187" t="s">
        <v>158</v>
      </c>
      <c r="E388" s="206" t="s">
        <v>19</v>
      </c>
      <c r="F388" s="207" t="s">
        <v>317</v>
      </c>
      <c r="G388" s="205"/>
      <c r="H388" s="208">
        <v>23</v>
      </c>
      <c r="I388" s="209"/>
      <c r="J388" s="205"/>
      <c r="K388" s="205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158</v>
      </c>
      <c r="AU388" s="214" t="s">
        <v>83</v>
      </c>
      <c r="AV388" s="14" t="s">
        <v>83</v>
      </c>
      <c r="AW388" s="14" t="s">
        <v>35</v>
      </c>
      <c r="AX388" s="14" t="s">
        <v>73</v>
      </c>
      <c r="AY388" s="214" t="s">
        <v>145</v>
      </c>
    </row>
    <row r="389" spans="1:65" s="13" customFormat="1">
      <c r="B389" s="194"/>
      <c r="C389" s="195"/>
      <c r="D389" s="187" t="s">
        <v>158</v>
      </c>
      <c r="E389" s="196" t="s">
        <v>19</v>
      </c>
      <c r="F389" s="197" t="s">
        <v>629</v>
      </c>
      <c r="G389" s="195"/>
      <c r="H389" s="196" t="s">
        <v>19</v>
      </c>
      <c r="I389" s="198"/>
      <c r="J389" s="195"/>
      <c r="K389" s="195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158</v>
      </c>
      <c r="AU389" s="203" t="s">
        <v>83</v>
      </c>
      <c r="AV389" s="13" t="s">
        <v>81</v>
      </c>
      <c r="AW389" s="13" t="s">
        <v>35</v>
      </c>
      <c r="AX389" s="13" t="s">
        <v>73</v>
      </c>
      <c r="AY389" s="203" t="s">
        <v>145</v>
      </c>
    </row>
    <row r="390" spans="1:65" s="15" customFormat="1">
      <c r="B390" s="215"/>
      <c r="C390" s="216"/>
      <c r="D390" s="187" t="s">
        <v>158</v>
      </c>
      <c r="E390" s="217" t="s">
        <v>19</v>
      </c>
      <c r="F390" s="218" t="s">
        <v>170</v>
      </c>
      <c r="G390" s="216"/>
      <c r="H390" s="219">
        <v>23</v>
      </c>
      <c r="I390" s="220"/>
      <c r="J390" s="216"/>
      <c r="K390" s="216"/>
      <c r="L390" s="221"/>
      <c r="M390" s="222"/>
      <c r="N390" s="223"/>
      <c r="O390" s="223"/>
      <c r="P390" s="223"/>
      <c r="Q390" s="223"/>
      <c r="R390" s="223"/>
      <c r="S390" s="223"/>
      <c r="T390" s="224"/>
      <c r="AT390" s="225" t="s">
        <v>158</v>
      </c>
      <c r="AU390" s="225" t="s">
        <v>83</v>
      </c>
      <c r="AV390" s="15" t="s">
        <v>152</v>
      </c>
      <c r="AW390" s="15" t="s">
        <v>35</v>
      </c>
      <c r="AX390" s="15" t="s">
        <v>81</v>
      </c>
      <c r="AY390" s="225" t="s">
        <v>145</v>
      </c>
    </row>
    <row r="391" spans="1:65" s="12" customFormat="1" ht="22.9" customHeight="1">
      <c r="B391" s="158"/>
      <c r="C391" s="159"/>
      <c r="D391" s="160" t="s">
        <v>72</v>
      </c>
      <c r="E391" s="172" t="s">
        <v>630</v>
      </c>
      <c r="F391" s="172" t="s">
        <v>631</v>
      </c>
      <c r="G391" s="159"/>
      <c r="H391" s="159"/>
      <c r="I391" s="162"/>
      <c r="J391" s="173">
        <f>BK391</f>
        <v>0</v>
      </c>
      <c r="K391" s="159"/>
      <c r="L391" s="164"/>
      <c r="M391" s="165"/>
      <c r="N391" s="166"/>
      <c r="O391" s="166"/>
      <c r="P391" s="167">
        <f>SUM(P392:P448)</f>
        <v>0</v>
      </c>
      <c r="Q391" s="166"/>
      <c r="R391" s="167">
        <f>SUM(R392:R448)</f>
        <v>0</v>
      </c>
      <c r="S391" s="166"/>
      <c r="T391" s="168">
        <f>SUM(T392:T448)</f>
        <v>0</v>
      </c>
      <c r="AR391" s="169" t="s">
        <v>81</v>
      </c>
      <c r="AT391" s="170" t="s">
        <v>72</v>
      </c>
      <c r="AU391" s="170" t="s">
        <v>81</v>
      </c>
      <c r="AY391" s="169" t="s">
        <v>145</v>
      </c>
      <c r="BK391" s="171">
        <f>SUM(BK392:BK448)</f>
        <v>0</v>
      </c>
    </row>
    <row r="392" spans="1:65" s="2" customFormat="1" ht="33" customHeight="1">
      <c r="A392" s="35"/>
      <c r="B392" s="36"/>
      <c r="C392" s="174" t="s">
        <v>496</v>
      </c>
      <c r="D392" s="174" t="s">
        <v>147</v>
      </c>
      <c r="E392" s="175" t="s">
        <v>633</v>
      </c>
      <c r="F392" s="176" t="s">
        <v>634</v>
      </c>
      <c r="G392" s="177" t="s">
        <v>225</v>
      </c>
      <c r="H392" s="178">
        <v>55.122999999999998</v>
      </c>
      <c r="I392" s="179"/>
      <c r="J392" s="180">
        <f>ROUND(I392*H392,2)</f>
        <v>0</v>
      </c>
      <c r="K392" s="176" t="s">
        <v>151</v>
      </c>
      <c r="L392" s="40"/>
      <c r="M392" s="181" t="s">
        <v>19</v>
      </c>
      <c r="N392" s="182" t="s">
        <v>44</v>
      </c>
      <c r="O392" s="65"/>
      <c r="P392" s="183">
        <f>O392*H392</f>
        <v>0</v>
      </c>
      <c r="Q392" s="183">
        <v>0</v>
      </c>
      <c r="R392" s="183">
        <f>Q392*H392</f>
        <v>0</v>
      </c>
      <c r="S392" s="183">
        <v>0</v>
      </c>
      <c r="T392" s="18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152</v>
      </c>
      <c r="AT392" s="185" t="s">
        <v>147</v>
      </c>
      <c r="AU392" s="185" t="s">
        <v>83</v>
      </c>
      <c r="AY392" s="18" t="s">
        <v>145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81</v>
      </c>
      <c r="BK392" s="186">
        <f>ROUND(I392*H392,2)</f>
        <v>0</v>
      </c>
      <c r="BL392" s="18" t="s">
        <v>152</v>
      </c>
      <c r="BM392" s="185" t="s">
        <v>1027</v>
      </c>
    </row>
    <row r="393" spans="1:65" s="2" customFormat="1" ht="29.25">
      <c r="A393" s="35"/>
      <c r="B393" s="36"/>
      <c r="C393" s="37"/>
      <c r="D393" s="187" t="s">
        <v>154</v>
      </c>
      <c r="E393" s="37"/>
      <c r="F393" s="188" t="s">
        <v>636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154</v>
      </c>
      <c r="AU393" s="18" t="s">
        <v>83</v>
      </c>
    </row>
    <row r="394" spans="1:65" s="2" customFormat="1">
      <c r="A394" s="35"/>
      <c r="B394" s="36"/>
      <c r="C394" s="37"/>
      <c r="D394" s="192" t="s">
        <v>156</v>
      </c>
      <c r="E394" s="37"/>
      <c r="F394" s="193" t="s">
        <v>637</v>
      </c>
      <c r="G394" s="37"/>
      <c r="H394" s="37"/>
      <c r="I394" s="189"/>
      <c r="J394" s="37"/>
      <c r="K394" s="37"/>
      <c r="L394" s="40"/>
      <c r="M394" s="190"/>
      <c r="N394" s="191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156</v>
      </c>
      <c r="AU394" s="18" t="s">
        <v>83</v>
      </c>
    </row>
    <row r="395" spans="1:65" s="13" customFormat="1">
      <c r="B395" s="194"/>
      <c r="C395" s="195"/>
      <c r="D395" s="187" t="s">
        <v>158</v>
      </c>
      <c r="E395" s="196" t="s">
        <v>19</v>
      </c>
      <c r="F395" s="197" t="s">
        <v>638</v>
      </c>
      <c r="G395" s="195"/>
      <c r="H395" s="196" t="s">
        <v>19</v>
      </c>
      <c r="I395" s="198"/>
      <c r="J395" s="195"/>
      <c r="K395" s="195"/>
      <c r="L395" s="199"/>
      <c r="M395" s="200"/>
      <c r="N395" s="201"/>
      <c r="O395" s="201"/>
      <c r="P395" s="201"/>
      <c r="Q395" s="201"/>
      <c r="R395" s="201"/>
      <c r="S395" s="201"/>
      <c r="T395" s="202"/>
      <c r="AT395" s="203" t="s">
        <v>158</v>
      </c>
      <c r="AU395" s="203" t="s">
        <v>83</v>
      </c>
      <c r="AV395" s="13" t="s">
        <v>81</v>
      </c>
      <c r="AW395" s="13" t="s">
        <v>35</v>
      </c>
      <c r="AX395" s="13" t="s">
        <v>73</v>
      </c>
      <c r="AY395" s="203" t="s">
        <v>145</v>
      </c>
    </row>
    <row r="396" spans="1:65" s="14" customFormat="1">
      <c r="B396" s="204"/>
      <c r="C396" s="205"/>
      <c r="D396" s="187" t="s">
        <v>158</v>
      </c>
      <c r="E396" s="206" t="s">
        <v>19</v>
      </c>
      <c r="F396" s="207" t="s">
        <v>1028</v>
      </c>
      <c r="G396" s="205"/>
      <c r="H396" s="208">
        <v>25.872</v>
      </c>
      <c r="I396" s="209"/>
      <c r="J396" s="205"/>
      <c r="K396" s="205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158</v>
      </c>
      <c r="AU396" s="214" t="s">
        <v>83</v>
      </c>
      <c r="AV396" s="14" t="s">
        <v>83</v>
      </c>
      <c r="AW396" s="14" t="s">
        <v>35</v>
      </c>
      <c r="AX396" s="14" t="s">
        <v>73</v>
      </c>
      <c r="AY396" s="214" t="s">
        <v>145</v>
      </c>
    </row>
    <row r="397" spans="1:65" s="13" customFormat="1" ht="22.5">
      <c r="B397" s="194"/>
      <c r="C397" s="195"/>
      <c r="D397" s="187" t="s">
        <v>158</v>
      </c>
      <c r="E397" s="196" t="s">
        <v>19</v>
      </c>
      <c r="F397" s="197" t="s">
        <v>1029</v>
      </c>
      <c r="G397" s="195"/>
      <c r="H397" s="196" t="s">
        <v>19</v>
      </c>
      <c r="I397" s="198"/>
      <c r="J397" s="195"/>
      <c r="K397" s="195"/>
      <c r="L397" s="199"/>
      <c r="M397" s="200"/>
      <c r="N397" s="201"/>
      <c r="O397" s="201"/>
      <c r="P397" s="201"/>
      <c r="Q397" s="201"/>
      <c r="R397" s="201"/>
      <c r="S397" s="201"/>
      <c r="T397" s="202"/>
      <c r="AT397" s="203" t="s">
        <v>158</v>
      </c>
      <c r="AU397" s="203" t="s">
        <v>83</v>
      </c>
      <c r="AV397" s="13" t="s">
        <v>81</v>
      </c>
      <c r="AW397" s="13" t="s">
        <v>35</v>
      </c>
      <c r="AX397" s="13" t="s">
        <v>73</v>
      </c>
      <c r="AY397" s="203" t="s">
        <v>145</v>
      </c>
    </row>
    <row r="398" spans="1:65" s="14" customFormat="1">
      <c r="B398" s="204"/>
      <c r="C398" s="205"/>
      <c r="D398" s="187" t="s">
        <v>158</v>
      </c>
      <c r="E398" s="206" t="s">
        <v>19</v>
      </c>
      <c r="F398" s="207" t="s">
        <v>1030</v>
      </c>
      <c r="G398" s="205"/>
      <c r="H398" s="208">
        <v>25.663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158</v>
      </c>
      <c r="AU398" s="214" t="s">
        <v>83</v>
      </c>
      <c r="AV398" s="14" t="s">
        <v>83</v>
      </c>
      <c r="AW398" s="14" t="s">
        <v>35</v>
      </c>
      <c r="AX398" s="14" t="s">
        <v>73</v>
      </c>
      <c r="AY398" s="214" t="s">
        <v>145</v>
      </c>
    </row>
    <row r="399" spans="1:65" s="13" customFormat="1">
      <c r="B399" s="194"/>
      <c r="C399" s="195"/>
      <c r="D399" s="187" t="s">
        <v>158</v>
      </c>
      <c r="E399" s="196" t="s">
        <v>19</v>
      </c>
      <c r="F399" s="197" t="s">
        <v>642</v>
      </c>
      <c r="G399" s="195"/>
      <c r="H399" s="196" t="s">
        <v>19</v>
      </c>
      <c r="I399" s="198"/>
      <c r="J399" s="195"/>
      <c r="K399" s="195"/>
      <c r="L399" s="199"/>
      <c r="M399" s="200"/>
      <c r="N399" s="201"/>
      <c r="O399" s="201"/>
      <c r="P399" s="201"/>
      <c r="Q399" s="201"/>
      <c r="R399" s="201"/>
      <c r="S399" s="201"/>
      <c r="T399" s="202"/>
      <c r="AT399" s="203" t="s">
        <v>158</v>
      </c>
      <c r="AU399" s="203" t="s">
        <v>83</v>
      </c>
      <c r="AV399" s="13" t="s">
        <v>81</v>
      </c>
      <c r="AW399" s="13" t="s">
        <v>35</v>
      </c>
      <c r="AX399" s="13" t="s">
        <v>73</v>
      </c>
      <c r="AY399" s="203" t="s">
        <v>145</v>
      </c>
    </row>
    <row r="400" spans="1:65" s="14" customFormat="1">
      <c r="B400" s="204"/>
      <c r="C400" s="205"/>
      <c r="D400" s="187" t="s">
        <v>158</v>
      </c>
      <c r="E400" s="206" t="s">
        <v>19</v>
      </c>
      <c r="F400" s="207" t="s">
        <v>1031</v>
      </c>
      <c r="G400" s="205"/>
      <c r="H400" s="208">
        <v>3.5880000000000001</v>
      </c>
      <c r="I400" s="209"/>
      <c r="J400" s="205"/>
      <c r="K400" s="205"/>
      <c r="L400" s="210"/>
      <c r="M400" s="211"/>
      <c r="N400" s="212"/>
      <c r="O400" s="212"/>
      <c r="P400" s="212"/>
      <c r="Q400" s="212"/>
      <c r="R400" s="212"/>
      <c r="S400" s="212"/>
      <c r="T400" s="213"/>
      <c r="AT400" s="214" t="s">
        <v>158</v>
      </c>
      <c r="AU400" s="214" t="s">
        <v>83</v>
      </c>
      <c r="AV400" s="14" t="s">
        <v>83</v>
      </c>
      <c r="AW400" s="14" t="s">
        <v>35</v>
      </c>
      <c r="AX400" s="14" t="s">
        <v>73</v>
      </c>
      <c r="AY400" s="214" t="s">
        <v>145</v>
      </c>
    </row>
    <row r="401" spans="1:65" s="15" customFormat="1">
      <c r="B401" s="215"/>
      <c r="C401" s="216"/>
      <c r="D401" s="187" t="s">
        <v>158</v>
      </c>
      <c r="E401" s="217" t="s">
        <v>19</v>
      </c>
      <c r="F401" s="218" t="s">
        <v>170</v>
      </c>
      <c r="G401" s="216"/>
      <c r="H401" s="219">
        <v>55.122999999999998</v>
      </c>
      <c r="I401" s="220"/>
      <c r="J401" s="216"/>
      <c r="K401" s="216"/>
      <c r="L401" s="221"/>
      <c r="M401" s="222"/>
      <c r="N401" s="223"/>
      <c r="O401" s="223"/>
      <c r="P401" s="223"/>
      <c r="Q401" s="223"/>
      <c r="R401" s="223"/>
      <c r="S401" s="223"/>
      <c r="T401" s="224"/>
      <c r="AT401" s="225" t="s">
        <v>158</v>
      </c>
      <c r="AU401" s="225" t="s">
        <v>83</v>
      </c>
      <c r="AV401" s="15" t="s">
        <v>152</v>
      </c>
      <c r="AW401" s="15" t="s">
        <v>35</v>
      </c>
      <c r="AX401" s="15" t="s">
        <v>81</v>
      </c>
      <c r="AY401" s="225" t="s">
        <v>145</v>
      </c>
    </row>
    <row r="402" spans="1:65" s="2" customFormat="1" ht="24.2" customHeight="1">
      <c r="A402" s="35"/>
      <c r="B402" s="36"/>
      <c r="C402" s="174" t="s">
        <v>506</v>
      </c>
      <c r="D402" s="174" t="s">
        <v>147</v>
      </c>
      <c r="E402" s="175" t="s">
        <v>647</v>
      </c>
      <c r="F402" s="176" t="s">
        <v>648</v>
      </c>
      <c r="G402" s="177" t="s">
        <v>225</v>
      </c>
      <c r="H402" s="178">
        <v>139.45699999999999</v>
      </c>
      <c r="I402" s="179"/>
      <c r="J402" s="180">
        <f>ROUND(I402*H402,2)</f>
        <v>0</v>
      </c>
      <c r="K402" s="176" t="s">
        <v>151</v>
      </c>
      <c r="L402" s="40"/>
      <c r="M402" s="181" t="s">
        <v>19</v>
      </c>
      <c r="N402" s="182" t="s">
        <v>44</v>
      </c>
      <c r="O402" s="65"/>
      <c r="P402" s="183">
        <f>O402*H402</f>
        <v>0</v>
      </c>
      <c r="Q402" s="183">
        <v>0</v>
      </c>
      <c r="R402" s="183">
        <f>Q402*H402</f>
        <v>0</v>
      </c>
      <c r="S402" s="183">
        <v>0</v>
      </c>
      <c r="T402" s="18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5" t="s">
        <v>152</v>
      </c>
      <c r="AT402" s="185" t="s">
        <v>147</v>
      </c>
      <c r="AU402" s="185" t="s">
        <v>83</v>
      </c>
      <c r="AY402" s="18" t="s">
        <v>145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18" t="s">
        <v>81</v>
      </c>
      <c r="BK402" s="186">
        <f>ROUND(I402*H402,2)</f>
        <v>0</v>
      </c>
      <c r="BL402" s="18" t="s">
        <v>152</v>
      </c>
      <c r="BM402" s="185" t="s">
        <v>1032</v>
      </c>
    </row>
    <row r="403" spans="1:65" s="2" customFormat="1" ht="29.25">
      <c r="A403" s="35"/>
      <c r="B403" s="36"/>
      <c r="C403" s="37"/>
      <c r="D403" s="187" t="s">
        <v>154</v>
      </c>
      <c r="E403" s="37"/>
      <c r="F403" s="188" t="s">
        <v>650</v>
      </c>
      <c r="G403" s="37"/>
      <c r="H403" s="37"/>
      <c r="I403" s="189"/>
      <c r="J403" s="37"/>
      <c r="K403" s="37"/>
      <c r="L403" s="40"/>
      <c r="M403" s="190"/>
      <c r="N403" s="191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154</v>
      </c>
      <c r="AU403" s="18" t="s">
        <v>83</v>
      </c>
    </row>
    <row r="404" spans="1:65" s="2" customFormat="1">
      <c r="A404" s="35"/>
      <c r="B404" s="36"/>
      <c r="C404" s="37"/>
      <c r="D404" s="192" t="s">
        <v>156</v>
      </c>
      <c r="E404" s="37"/>
      <c r="F404" s="193" t="s">
        <v>651</v>
      </c>
      <c r="G404" s="37"/>
      <c r="H404" s="37"/>
      <c r="I404" s="189"/>
      <c r="J404" s="37"/>
      <c r="K404" s="37"/>
      <c r="L404" s="40"/>
      <c r="M404" s="190"/>
      <c r="N404" s="191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156</v>
      </c>
      <c r="AU404" s="18" t="s">
        <v>83</v>
      </c>
    </row>
    <row r="405" spans="1:65" s="13" customFormat="1">
      <c r="B405" s="194"/>
      <c r="C405" s="195"/>
      <c r="D405" s="187" t="s">
        <v>158</v>
      </c>
      <c r="E405" s="196" t="s">
        <v>19</v>
      </c>
      <c r="F405" s="197" t="s">
        <v>575</v>
      </c>
      <c r="G405" s="195"/>
      <c r="H405" s="196" t="s">
        <v>19</v>
      </c>
      <c r="I405" s="198"/>
      <c r="J405" s="195"/>
      <c r="K405" s="195"/>
      <c r="L405" s="199"/>
      <c r="M405" s="200"/>
      <c r="N405" s="201"/>
      <c r="O405" s="201"/>
      <c r="P405" s="201"/>
      <c r="Q405" s="201"/>
      <c r="R405" s="201"/>
      <c r="S405" s="201"/>
      <c r="T405" s="202"/>
      <c r="AT405" s="203" t="s">
        <v>158</v>
      </c>
      <c r="AU405" s="203" t="s">
        <v>83</v>
      </c>
      <c r="AV405" s="13" t="s">
        <v>81</v>
      </c>
      <c r="AW405" s="13" t="s">
        <v>35</v>
      </c>
      <c r="AX405" s="13" t="s">
        <v>73</v>
      </c>
      <c r="AY405" s="203" t="s">
        <v>145</v>
      </c>
    </row>
    <row r="406" spans="1:65" s="14" customFormat="1">
      <c r="B406" s="204"/>
      <c r="C406" s="205"/>
      <c r="D406" s="187" t="s">
        <v>158</v>
      </c>
      <c r="E406" s="206" t="s">
        <v>19</v>
      </c>
      <c r="F406" s="207" t="s">
        <v>1033</v>
      </c>
      <c r="G406" s="205"/>
      <c r="H406" s="208">
        <v>2.331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158</v>
      </c>
      <c r="AU406" s="214" t="s">
        <v>83</v>
      </c>
      <c r="AV406" s="14" t="s">
        <v>83</v>
      </c>
      <c r="AW406" s="14" t="s">
        <v>35</v>
      </c>
      <c r="AX406" s="14" t="s">
        <v>73</v>
      </c>
      <c r="AY406" s="214" t="s">
        <v>145</v>
      </c>
    </row>
    <row r="407" spans="1:65" s="13" customFormat="1" ht="22.5">
      <c r="B407" s="194"/>
      <c r="C407" s="195"/>
      <c r="D407" s="187" t="s">
        <v>158</v>
      </c>
      <c r="E407" s="196" t="s">
        <v>19</v>
      </c>
      <c r="F407" s="197" t="s">
        <v>672</v>
      </c>
      <c r="G407" s="195"/>
      <c r="H407" s="196" t="s">
        <v>19</v>
      </c>
      <c r="I407" s="198"/>
      <c r="J407" s="195"/>
      <c r="K407" s="195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158</v>
      </c>
      <c r="AU407" s="203" t="s">
        <v>83</v>
      </c>
      <c r="AV407" s="13" t="s">
        <v>81</v>
      </c>
      <c r="AW407" s="13" t="s">
        <v>35</v>
      </c>
      <c r="AX407" s="13" t="s">
        <v>73</v>
      </c>
      <c r="AY407" s="203" t="s">
        <v>145</v>
      </c>
    </row>
    <row r="408" spans="1:65" s="14" customFormat="1">
      <c r="B408" s="204"/>
      <c r="C408" s="205"/>
      <c r="D408" s="187" t="s">
        <v>158</v>
      </c>
      <c r="E408" s="206" t="s">
        <v>19</v>
      </c>
      <c r="F408" s="207" t="s">
        <v>1034</v>
      </c>
      <c r="G408" s="205"/>
      <c r="H408" s="208">
        <v>5.976</v>
      </c>
      <c r="I408" s="209"/>
      <c r="J408" s="205"/>
      <c r="K408" s="205"/>
      <c r="L408" s="210"/>
      <c r="M408" s="211"/>
      <c r="N408" s="212"/>
      <c r="O408" s="212"/>
      <c r="P408" s="212"/>
      <c r="Q408" s="212"/>
      <c r="R408" s="212"/>
      <c r="S408" s="212"/>
      <c r="T408" s="213"/>
      <c r="AT408" s="214" t="s">
        <v>158</v>
      </c>
      <c r="AU408" s="214" t="s">
        <v>83</v>
      </c>
      <c r="AV408" s="14" t="s">
        <v>83</v>
      </c>
      <c r="AW408" s="14" t="s">
        <v>35</v>
      </c>
      <c r="AX408" s="14" t="s">
        <v>73</v>
      </c>
      <c r="AY408" s="214" t="s">
        <v>145</v>
      </c>
    </row>
    <row r="409" spans="1:65" s="13" customFormat="1">
      <c r="B409" s="194"/>
      <c r="C409" s="195"/>
      <c r="D409" s="187" t="s">
        <v>158</v>
      </c>
      <c r="E409" s="196" t="s">
        <v>19</v>
      </c>
      <c r="F409" s="197" t="s">
        <v>1035</v>
      </c>
      <c r="G409" s="195"/>
      <c r="H409" s="196" t="s">
        <v>19</v>
      </c>
      <c r="I409" s="198"/>
      <c r="J409" s="195"/>
      <c r="K409" s="195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158</v>
      </c>
      <c r="AU409" s="203" t="s">
        <v>83</v>
      </c>
      <c r="AV409" s="13" t="s">
        <v>81</v>
      </c>
      <c r="AW409" s="13" t="s">
        <v>35</v>
      </c>
      <c r="AX409" s="13" t="s">
        <v>73</v>
      </c>
      <c r="AY409" s="203" t="s">
        <v>145</v>
      </c>
    </row>
    <row r="410" spans="1:65" s="14" customFormat="1">
      <c r="B410" s="204"/>
      <c r="C410" s="205"/>
      <c r="D410" s="187" t="s">
        <v>158</v>
      </c>
      <c r="E410" s="206" t="s">
        <v>19</v>
      </c>
      <c r="F410" s="207" t="s">
        <v>1036</v>
      </c>
      <c r="G410" s="205"/>
      <c r="H410" s="208">
        <v>131.15</v>
      </c>
      <c r="I410" s="209"/>
      <c r="J410" s="205"/>
      <c r="K410" s="205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158</v>
      </c>
      <c r="AU410" s="214" t="s">
        <v>83</v>
      </c>
      <c r="AV410" s="14" t="s">
        <v>83</v>
      </c>
      <c r="AW410" s="14" t="s">
        <v>35</v>
      </c>
      <c r="AX410" s="14" t="s">
        <v>73</v>
      </c>
      <c r="AY410" s="214" t="s">
        <v>145</v>
      </c>
    </row>
    <row r="411" spans="1:65" s="15" customFormat="1">
      <c r="B411" s="215"/>
      <c r="C411" s="216"/>
      <c r="D411" s="187" t="s">
        <v>158</v>
      </c>
      <c r="E411" s="217" t="s">
        <v>19</v>
      </c>
      <c r="F411" s="218" t="s">
        <v>170</v>
      </c>
      <c r="G411" s="216"/>
      <c r="H411" s="219">
        <v>139.45699999999999</v>
      </c>
      <c r="I411" s="220"/>
      <c r="J411" s="216"/>
      <c r="K411" s="216"/>
      <c r="L411" s="221"/>
      <c r="M411" s="222"/>
      <c r="N411" s="223"/>
      <c r="O411" s="223"/>
      <c r="P411" s="223"/>
      <c r="Q411" s="223"/>
      <c r="R411" s="223"/>
      <c r="S411" s="223"/>
      <c r="T411" s="224"/>
      <c r="AT411" s="225" t="s">
        <v>158</v>
      </c>
      <c r="AU411" s="225" t="s">
        <v>83</v>
      </c>
      <c r="AV411" s="15" t="s">
        <v>152</v>
      </c>
      <c r="AW411" s="15" t="s">
        <v>35</v>
      </c>
      <c r="AX411" s="15" t="s">
        <v>81</v>
      </c>
      <c r="AY411" s="225" t="s">
        <v>145</v>
      </c>
    </row>
    <row r="412" spans="1:65" s="2" customFormat="1" ht="24.2" customHeight="1">
      <c r="A412" s="35"/>
      <c r="B412" s="36"/>
      <c r="C412" s="174" t="s">
        <v>514</v>
      </c>
      <c r="D412" s="174" t="s">
        <v>147</v>
      </c>
      <c r="E412" s="175" t="s">
        <v>666</v>
      </c>
      <c r="F412" s="176" t="s">
        <v>667</v>
      </c>
      <c r="G412" s="177" t="s">
        <v>225</v>
      </c>
      <c r="H412" s="178">
        <v>63.43</v>
      </c>
      <c r="I412" s="179"/>
      <c r="J412" s="180">
        <f>ROUND(I412*H412,2)</f>
        <v>0</v>
      </c>
      <c r="K412" s="176" t="s">
        <v>151</v>
      </c>
      <c r="L412" s="40"/>
      <c r="M412" s="181" t="s">
        <v>19</v>
      </c>
      <c r="N412" s="182" t="s">
        <v>44</v>
      </c>
      <c r="O412" s="65"/>
      <c r="P412" s="183">
        <f>O412*H412</f>
        <v>0</v>
      </c>
      <c r="Q412" s="183">
        <v>0</v>
      </c>
      <c r="R412" s="183">
        <f>Q412*H412</f>
        <v>0</v>
      </c>
      <c r="S412" s="183">
        <v>0</v>
      </c>
      <c r="T412" s="184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85" t="s">
        <v>152</v>
      </c>
      <c r="AT412" s="185" t="s">
        <v>147</v>
      </c>
      <c r="AU412" s="185" t="s">
        <v>83</v>
      </c>
      <c r="AY412" s="18" t="s">
        <v>145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18" t="s">
        <v>81</v>
      </c>
      <c r="BK412" s="186">
        <f>ROUND(I412*H412,2)</f>
        <v>0</v>
      </c>
      <c r="BL412" s="18" t="s">
        <v>152</v>
      </c>
      <c r="BM412" s="185" t="s">
        <v>1037</v>
      </c>
    </row>
    <row r="413" spans="1:65" s="2" customFormat="1" ht="19.5">
      <c r="A413" s="35"/>
      <c r="B413" s="36"/>
      <c r="C413" s="37"/>
      <c r="D413" s="187" t="s">
        <v>154</v>
      </c>
      <c r="E413" s="37"/>
      <c r="F413" s="188" t="s">
        <v>669</v>
      </c>
      <c r="G413" s="37"/>
      <c r="H413" s="37"/>
      <c r="I413" s="189"/>
      <c r="J413" s="37"/>
      <c r="K413" s="37"/>
      <c r="L413" s="40"/>
      <c r="M413" s="190"/>
      <c r="N413" s="191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154</v>
      </c>
      <c r="AU413" s="18" t="s">
        <v>83</v>
      </c>
    </row>
    <row r="414" spans="1:65" s="2" customFormat="1">
      <c r="A414" s="35"/>
      <c r="B414" s="36"/>
      <c r="C414" s="37"/>
      <c r="D414" s="192" t="s">
        <v>156</v>
      </c>
      <c r="E414" s="37"/>
      <c r="F414" s="193" t="s">
        <v>670</v>
      </c>
      <c r="G414" s="37"/>
      <c r="H414" s="37"/>
      <c r="I414" s="189"/>
      <c r="J414" s="37"/>
      <c r="K414" s="37"/>
      <c r="L414" s="40"/>
      <c r="M414" s="190"/>
      <c r="N414" s="191"/>
      <c r="O414" s="65"/>
      <c r="P414" s="65"/>
      <c r="Q414" s="65"/>
      <c r="R414" s="65"/>
      <c r="S414" s="65"/>
      <c r="T414" s="66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156</v>
      </c>
      <c r="AU414" s="18" t="s">
        <v>83</v>
      </c>
    </row>
    <row r="415" spans="1:65" s="13" customFormat="1">
      <c r="B415" s="194"/>
      <c r="C415" s="195"/>
      <c r="D415" s="187" t="s">
        <v>158</v>
      </c>
      <c r="E415" s="196" t="s">
        <v>19</v>
      </c>
      <c r="F415" s="197" t="s">
        <v>638</v>
      </c>
      <c r="G415" s="195"/>
      <c r="H415" s="196" t="s">
        <v>19</v>
      </c>
      <c r="I415" s="198"/>
      <c r="J415" s="195"/>
      <c r="K415" s="195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158</v>
      </c>
      <c r="AU415" s="203" t="s">
        <v>83</v>
      </c>
      <c r="AV415" s="13" t="s">
        <v>81</v>
      </c>
      <c r="AW415" s="13" t="s">
        <v>35</v>
      </c>
      <c r="AX415" s="13" t="s">
        <v>73</v>
      </c>
      <c r="AY415" s="203" t="s">
        <v>145</v>
      </c>
    </row>
    <row r="416" spans="1:65" s="14" customFormat="1">
      <c r="B416" s="204"/>
      <c r="C416" s="205"/>
      <c r="D416" s="187" t="s">
        <v>158</v>
      </c>
      <c r="E416" s="206" t="s">
        <v>19</v>
      </c>
      <c r="F416" s="207" t="s">
        <v>1028</v>
      </c>
      <c r="G416" s="205"/>
      <c r="H416" s="208">
        <v>25.872</v>
      </c>
      <c r="I416" s="209"/>
      <c r="J416" s="205"/>
      <c r="K416" s="205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158</v>
      </c>
      <c r="AU416" s="214" t="s">
        <v>83</v>
      </c>
      <c r="AV416" s="14" t="s">
        <v>83</v>
      </c>
      <c r="AW416" s="14" t="s">
        <v>35</v>
      </c>
      <c r="AX416" s="14" t="s">
        <v>73</v>
      </c>
      <c r="AY416" s="214" t="s">
        <v>145</v>
      </c>
    </row>
    <row r="417" spans="1:65" s="13" customFormat="1" ht="22.5">
      <c r="B417" s="194"/>
      <c r="C417" s="195"/>
      <c r="D417" s="187" t="s">
        <v>158</v>
      </c>
      <c r="E417" s="196" t="s">
        <v>19</v>
      </c>
      <c r="F417" s="197" t="s">
        <v>1029</v>
      </c>
      <c r="G417" s="195"/>
      <c r="H417" s="196" t="s">
        <v>19</v>
      </c>
      <c r="I417" s="198"/>
      <c r="J417" s="195"/>
      <c r="K417" s="195"/>
      <c r="L417" s="199"/>
      <c r="M417" s="200"/>
      <c r="N417" s="201"/>
      <c r="O417" s="201"/>
      <c r="P417" s="201"/>
      <c r="Q417" s="201"/>
      <c r="R417" s="201"/>
      <c r="S417" s="201"/>
      <c r="T417" s="202"/>
      <c r="AT417" s="203" t="s">
        <v>158</v>
      </c>
      <c r="AU417" s="203" t="s">
        <v>83</v>
      </c>
      <c r="AV417" s="13" t="s">
        <v>81</v>
      </c>
      <c r="AW417" s="13" t="s">
        <v>35</v>
      </c>
      <c r="AX417" s="13" t="s">
        <v>73</v>
      </c>
      <c r="AY417" s="203" t="s">
        <v>145</v>
      </c>
    </row>
    <row r="418" spans="1:65" s="14" customFormat="1">
      <c r="B418" s="204"/>
      <c r="C418" s="205"/>
      <c r="D418" s="187" t="s">
        <v>158</v>
      </c>
      <c r="E418" s="206" t="s">
        <v>19</v>
      </c>
      <c r="F418" s="207" t="s">
        <v>1030</v>
      </c>
      <c r="G418" s="205"/>
      <c r="H418" s="208">
        <v>25.663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158</v>
      </c>
      <c r="AU418" s="214" t="s">
        <v>83</v>
      </c>
      <c r="AV418" s="14" t="s">
        <v>83</v>
      </c>
      <c r="AW418" s="14" t="s">
        <v>35</v>
      </c>
      <c r="AX418" s="14" t="s">
        <v>73</v>
      </c>
      <c r="AY418" s="214" t="s">
        <v>145</v>
      </c>
    </row>
    <row r="419" spans="1:65" s="13" customFormat="1">
      <c r="B419" s="194"/>
      <c r="C419" s="195"/>
      <c r="D419" s="187" t="s">
        <v>158</v>
      </c>
      <c r="E419" s="196" t="s">
        <v>19</v>
      </c>
      <c r="F419" s="197" t="s">
        <v>642</v>
      </c>
      <c r="G419" s="195"/>
      <c r="H419" s="196" t="s">
        <v>19</v>
      </c>
      <c r="I419" s="198"/>
      <c r="J419" s="195"/>
      <c r="K419" s="195"/>
      <c r="L419" s="199"/>
      <c r="M419" s="200"/>
      <c r="N419" s="201"/>
      <c r="O419" s="201"/>
      <c r="P419" s="201"/>
      <c r="Q419" s="201"/>
      <c r="R419" s="201"/>
      <c r="S419" s="201"/>
      <c r="T419" s="202"/>
      <c r="AT419" s="203" t="s">
        <v>158</v>
      </c>
      <c r="AU419" s="203" t="s">
        <v>83</v>
      </c>
      <c r="AV419" s="13" t="s">
        <v>81</v>
      </c>
      <c r="AW419" s="13" t="s">
        <v>35</v>
      </c>
      <c r="AX419" s="13" t="s">
        <v>73</v>
      </c>
      <c r="AY419" s="203" t="s">
        <v>145</v>
      </c>
    </row>
    <row r="420" spans="1:65" s="14" customFormat="1">
      <c r="B420" s="204"/>
      <c r="C420" s="205"/>
      <c r="D420" s="187" t="s">
        <v>158</v>
      </c>
      <c r="E420" s="206" t="s">
        <v>19</v>
      </c>
      <c r="F420" s="207" t="s">
        <v>1031</v>
      </c>
      <c r="G420" s="205"/>
      <c r="H420" s="208">
        <v>3.5880000000000001</v>
      </c>
      <c r="I420" s="209"/>
      <c r="J420" s="205"/>
      <c r="K420" s="205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158</v>
      </c>
      <c r="AU420" s="214" t="s">
        <v>83</v>
      </c>
      <c r="AV420" s="14" t="s">
        <v>83</v>
      </c>
      <c r="AW420" s="14" t="s">
        <v>35</v>
      </c>
      <c r="AX420" s="14" t="s">
        <v>73</v>
      </c>
      <c r="AY420" s="214" t="s">
        <v>145</v>
      </c>
    </row>
    <row r="421" spans="1:65" s="13" customFormat="1">
      <c r="B421" s="194"/>
      <c r="C421" s="195"/>
      <c r="D421" s="187" t="s">
        <v>158</v>
      </c>
      <c r="E421" s="196" t="s">
        <v>19</v>
      </c>
      <c r="F421" s="197" t="s">
        <v>575</v>
      </c>
      <c r="G421" s="195"/>
      <c r="H421" s="196" t="s">
        <v>19</v>
      </c>
      <c r="I421" s="198"/>
      <c r="J421" s="195"/>
      <c r="K421" s="195"/>
      <c r="L421" s="199"/>
      <c r="M421" s="200"/>
      <c r="N421" s="201"/>
      <c r="O421" s="201"/>
      <c r="P421" s="201"/>
      <c r="Q421" s="201"/>
      <c r="R421" s="201"/>
      <c r="S421" s="201"/>
      <c r="T421" s="202"/>
      <c r="AT421" s="203" t="s">
        <v>158</v>
      </c>
      <c r="AU421" s="203" t="s">
        <v>83</v>
      </c>
      <c r="AV421" s="13" t="s">
        <v>81</v>
      </c>
      <c r="AW421" s="13" t="s">
        <v>35</v>
      </c>
      <c r="AX421" s="13" t="s">
        <v>73</v>
      </c>
      <c r="AY421" s="203" t="s">
        <v>145</v>
      </c>
    </row>
    <row r="422" spans="1:65" s="14" customFormat="1">
      <c r="B422" s="204"/>
      <c r="C422" s="205"/>
      <c r="D422" s="187" t="s">
        <v>158</v>
      </c>
      <c r="E422" s="206" t="s">
        <v>19</v>
      </c>
      <c r="F422" s="207" t="s">
        <v>1033</v>
      </c>
      <c r="G422" s="205"/>
      <c r="H422" s="208">
        <v>2.331</v>
      </c>
      <c r="I422" s="209"/>
      <c r="J422" s="205"/>
      <c r="K422" s="205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158</v>
      </c>
      <c r="AU422" s="214" t="s">
        <v>83</v>
      </c>
      <c r="AV422" s="14" t="s">
        <v>83</v>
      </c>
      <c r="AW422" s="14" t="s">
        <v>35</v>
      </c>
      <c r="AX422" s="14" t="s">
        <v>73</v>
      </c>
      <c r="AY422" s="214" t="s">
        <v>145</v>
      </c>
    </row>
    <row r="423" spans="1:65" s="13" customFormat="1" ht="22.5">
      <c r="B423" s="194"/>
      <c r="C423" s="195"/>
      <c r="D423" s="187" t="s">
        <v>158</v>
      </c>
      <c r="E423" s="196" t="s">
        <v>19</v>
      </c>
      <c r="F423" s="197" t="s">
        <v>672</v>
      </c>
      <c r="G423" s="195"/>
      <c r="H423" s="196" t="s">
        <v>19</v>
      </c>
      <c r="I423" s="198"/>
      <c r="J423" s="195"/>
      <c r="K423" s="195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158</v>
      </c>
      <c r="AU423" s="203" t="s">
        <v>83</v>
      </c>
      <c r="AV423" s="13" t="s">
        <v>81</v>
      </c>
      <c r="AW423" s="13" t="s">
        <v>35</v>
      </c>
      <c r="AX423" s="13" t="s">
        <v>73</v>
      </c>
      <c r="AY423" s="203" t="s">
        <v>145</v>
      </c>
    </row>
    <row r="424" spans="1:65" s="14" customFormat="1">
      <c r="B424" s="204"/>
      <c r="C424" s="205"/>
      <c r="D424" s="187" t="s">
        <v>158</v>
      </c>
      <c r="E424" s="206" t="s">
        <v>19</v>
      </c>
      <c r="F424" s="207" t="s">
        <v>1034</v>
      </c>
      <c r="G424" s="205"/>
      <c r="H424" s="208">
        <v>5.976</v>
      </c>
      <c r="I424" s="209"/>
      <c r="J424" s="205"/>
      <c r="K424" s="205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158</v>
      </c>
      <c r="AU424" s="214" t="s">
        <v>83</v>
      </c>
      <c r="AV424" s="14" t="s">
        <v>83</v>
      </c>
      <c r="AW424" s="14" t="s">
        <v>35</v>
      </c>
      <c r="AX424" s="14" t="s">
        <v>73</v>
      </c>
      <c r="AY424" s="214" t="s">
        <v>145</v>
      </c>
    </row>
    <row r="425" spans="1:65" s="15" customFormat="1">
      <c r="B425" s="215"/>
      <c r="C425" s="216"/>
      <c r="D425" s="187" t="s">
        <v>158</v>
      </c>
      <c r="E425" s="217" t="s">
        <v>19</v>
      </c>
      <c r="F425" s="218" t="s">
        <v>170</v>
      </c>
      <c r="G425" s="216"/>
      <c r="H425" s="219">
        <v>63.43</v>
      </c>
      <c r="I425" s="220"/>
      <c r="J425" s="216"/>
      <c r="K425" s="216"/>
      <c r="L425" s="221"/>
      <c r="M425" s="222"/>
      <c r="N425" s="223"/>
      <c r="O425" s="223"/>
      <c r="P425" s="223"/>
      <c r="Q425" s="223"/>
      <c r="R425" s="223"/>
      <c r="S425" s="223"/>
      <c r="T425" s="224"/>
      <c r="AT425" s="225" t="s">
        <v>158</v>
      </c>
      <c r="AU425" s="225" t="s">
        <v>83</v>
      </c>
      <c r="AV425" s="15" t="s">
        <v>152</v>
      </c>
      <c r="AW425" s="15" t="s">
        <v>35</v>
      </c>
      <c r="AX425" s="15" t="s">
        <v>81</v>
      </c>
      <c r="AY425" s="225" t="s">
        <v>145</v>
      </c>
    </row>
    <row r="426" spans="1:65" s="2" customFormat="1" ht="16.5" customHeight="1">
      <c r="A426" s="35"/>
      <c r="B426" s="36"/>
      <c r="C426" s="174" t="s">
        <v>522</v>
      </c>
      <c r="D426" s="174" t="s">
        <v>147</v>
      </c>
      <c r="E426" s="175" t="s">
        <v>675</v>
      </c>
      <c r="F426" s="176" t="s">
        <v>676</v>
      </c>
      <c r="G426" s="177" t="s">
        <v>225</v>
      </c>
      <c r="H426" s="178">
        <v>380.58</v>
      </c>
      <c r="I426" s="179"/>
      <c r="J426" s="180">
        <f>ROUND(I426*H426,2)</f>
        <v>0</v>
      </c>
      <c r="K426" s="176" t="s">
        <v>151</v>
      </c>
      <c r="L426" s="40"/>
      <c r="M426" s="181" t="s">
        <v>19</v>
      </c>
      <c r="N426" s="182" t="s">
        <v>44</v>
      </c>
      <c r="O426" s="65"/>
      <c r="P426" s="183">
        <f>O426*H426</f>
        <v>0</v>
      </c>
      <c r="Q426" s="183">
        <v>0</v>
      </c>
      <c r="R426" s="183">
        <f>Q426*H426</f>
        <v>0</v>
      </c>
      <c r="S426" s="183">
        <v>0</v>
      </c>
      <c r="T426" s="184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85" t="s">
        <v>152</v>
      </c>
      <c r="AT426" s="185" t="s">
        <v>147</v>
      </c>
      <c r="AU426" s="185" t="s">
        <v>83</v>
      </c>
      <c r="AY426" s="18" t="s">
        <v>145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18" t="s">
        <v>81</v>
      </c>
      <c r="BK426" s="186">
        <f>ROUND(I426*H426,2)</f>
        <v>0</v>
      </c>
      <c r="BL426" s="18" t="s">
        <v>152</v>
      </c>
      <c r="BM426" s="185" t="s">
        <v>1038</v>
      </c>
    </row>
    <row r="427" spans="1:65" s="2" customFormat="1" ht="29.25">
      <c r="A427" s="35"/>
      <c r="B427" s="36"/>
      <c r="C427" s="37"/>
      <c r="D427" s="187" t="s">
        <v>154</v>
      </c>
      <c r="E427" s="37"/>
      <c r="F427" s="188" t="s">
        <v>678</v>
      </c>
      <c r="G427" s="37"/>
      <c r="H427" s="37"/>
      <c r="I427" s="189"/>
      <c r="J427" s="37"/>
      <c r="K427" s="37"/>
      <c r="L427" s="40"/>
      <c r="M427" s="190"/>
      <c r="N427" s="191"/>
      <c r="O427" s="65"/>
      <c r="P427" s="65"/>
      <c r="Q427" s="65"/>
      <c r="R427" s="65"/>
      <c r="S427" s="65"/>
      <c r="T427" s="66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8" t="s">
        <v>154</v>
      </c>
      <c r="AU427" s="18" t="s">
        <v>83</v>
      </c>
    </row>
    <row r="428" spans="1:65" s="2" customFormat="1">
      <c r="A428" s="35"/>
      <c r="B428" s="36"/>
      <c r="C428" s="37"/>
      <c r="D428" s="192" t="s">
        <v>156</v>
      </c>
      <c r="E428" s="37"/>
      <c r="F428" s="193" t="s">
        <v>679</v>
      </c>
      <c r="G428" s="37"/>
      <c r="H428" s="37"/>
      <c r="I428" s="189"/>
      <c r="J428" s="37"/>
      <c r="K428" s="37"/>
      <c r="L428" s="40"/>
      <c r="M428" s="190"/>
      <c r="N428" s="191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156</v>
      </c>
      <c r="AU428" s="18" t="s">
        <v>83</v>
      </c>
    </row>
    <row r="429" spans="1:65" s="13" customFormat="1">
      <c r="B429" s="194"/>
      <c r="C429" s="195"/>
      <c r="D429" s="187" t="s">
        <v>158</v>
      </c>
      <c r="E429" s="196" t="s">
        <v>19</v>
      </c>
      <c r="F429" s="197" t="s">
        <v>1039</v>
      </c>
      <c r="G429" s="195"/>
      <c r="H429" s="196" t="s">
        <v>19</v>
      </c>
      <c r="I429" s="198"/>
      <c r="J429" s="195"/>
      <c r="K429" s="195"/>
      <c r="L429" s="199"/>
      <c r="M429" s="200"/>
      <c r="N429" s="201"/>
      <c r="O429" s="201"/>
      <c r="P429" s="201"/>
      <c r="Q429" s="201"/>
      <c r="R429" s="201"/>
      <c r="S429" s="201"/>
      <c r="T429" s="202"/>
      <c r="AT429" s="203" t="s">
        <v>158</v>
      </c>
      <c r="AU429" s="203" t="s">
        <v>83</v>
      </c>
      <c r="AV429" s="13" t="s">
        <v>81</v>
      </c>
      <c r="AW429" s="13" t="s">
        <v>35</v>
      </c>
      <c r="AX429" s="13" t="s">
        <v>73</v>
      </c>
      <c r="AY429" s="203" t="s">
        <v>145</v>
      </c>
    </row>
    <row r="430" spans="1:65" s="14" customFormat="1">
      <c r="B430" s="204"/>
      <c r="C430" s="205"/>
      <c r="D430" s="187" t="s">
        <v>158</v>
      </c>
      <c r="E430" s="206" t="s">
        <v>19</v>
      </c>
      <c r="F430" s="207" t="s">
        <v>1040</v>
      </c>
      <c r="G430" s="205"/>
      <c r="H430" s="208">
        <v>380.58</v>
      </c>
      <c r="I430" s="209"/>
      <c r="J430" s="205"/>
      <c r="K430" s="205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158</v>
      </c>
      <c r="AU430" s="214" t="s">
        <v>83</v>
      </c>
      <c r="AV430" s="14" t="s">
        <v>83</v>
      </c>
      <c r="AW430" s="14" t="s">
        <v>35</v>
      </c>
      <c r="AX430" s="14" t="s">
        <v>73</v>
      </c>
      <c r="AY430" s="214" t="s">
        <v>145</v>
      </c>
    </row>
    <row r="431" spans="1:65" s="15" customFormat="1">
      <c r="B431" s="215"/>
      <c r="C431" s="216"/>
      <c r="D431" s="187" t="s">
        <v>158</v>
      </c>
      <c r="E431" s="217" t="s">
        <v>19</v>
      </c>
      <c r="F431" s="218" t="s">
        <v>170</v>
      </c>
      <c r="G431" s="216"/>
      <c r="H431" s="219">
        <v>380.58</v>
      </c>
      <c r="I431" s="220"/>
      <c r="J431" s="216"/>
      <c r="K431" s="216"/>
      <c r="L431" s="221"/>
      <c r="M431" s="222"/>
      <c r="N431" s="223"/>
      <c r="O431" s="223"/>
      <c r="P431" s="223"/>
      <c r="Q431" s="223"/>
      <c r="R431" s="223"/>
      <c r="S431" s="223"/>
      <c r="T431" s="224"/>
      <c r="AT431" s="225" t="s">
        <v>158</v>
      </c>
      <c r="AU431" s="225" t="s">
        <v>83</v>
      </c>
      <c r="AV431" s="15" t="s">
        <v>152</v>
      </c>
      <c r="AW431" s="15" t="s">
        <v>35</v>
      </c>
      <c r="AX431" s="15" t="s">
        <v>81</v>
      </c>
      <c r="AY431" s="225" t="s">
        <v>145</v>
      </c>
    </row>
    <row r="432" spans="1:65" s="2" customFormat="1" ht="24.2" customHeight="1">
      <c r="A432" s="35"/>
      <c r="B432" s="36"/>
      <c r="C432" s="174" t="s">
        <v>529</v>
      </c>
      <c r="D432" s="174" t="s">
        <v>147</v>
      </c>
      <c r="E432" s="175" t="s">
        <v>687</v>
      </c>
      <c r="F432" s="176" t="s">
        <v>688</v>
      </c>
      <c r="G432" s="177" t="s">
        <v>225</v>
      </c>
      <c r="H432" s="178">
        <v>1.647</v>
      </c>
      <c r="I432" s="179"/>
      <c r="J432" s="180">
        <f>ROUND(I432*H432,2)</f>
        <v>0</v>
      </c>
      <c r="K432" s="176" t="s">
        <v>151</v>
      </c>
      <c r="L432" s="40"/>
      <c r="M432" s="181" t="s">
        <v>19</v>
      </c>
      <c r="N432" s="182" t="s">
        <v>44</v>
      </c>
      <c r="O432" s="65"/>
      <c r="P432" s="183">
        <f>O432*H432</f>
        <v>0</v>
      </c>
      <c r="Q432" s="183">
        <v>0</v>
      </c>
      <c r="R432" s="183">
        <f>Q432*H432</f>
        <v>0</v>
      </c>
      <c r="S432" s="183">
        <v>0</v>
      </c>
      <c r="T432" s="184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85" t="s">
        <v>152</v>
      </c>
      <c r="AT432" s="185" t="s">
        <v>147</v>
      </c>
      <c r="AU432" s="185" t="s">
        <v>83</v>
      </c>
      <c r="AY432" s="18" t="s">
        <v>145</v>
      </c>
      <c r="BE432" s="186">
        <f>IF(N432="základní",J432,0)</f>
        <v>0</v>
      </c>
      <c r="BF432" s="186">
        <f>IF(N432="snížená",J432,0)</f>
        <v>0</v>
      </c>
      <c r="BG432" s="186">
        <f>IF(N432="zákl. přenesená",J432,0)</f>
        <v>0</v>
      </c>
      <c r="BH432" s="186">
        <f>IF(N432="sníž. přenesená",J432,0)</f>
        <v>0</v>
      </c>
      <c r="BI432" s="186">
        <f>IF(N432="nulová",J432,0)</f>
        <v>0</v>
      </c>
      <c r="BJ432" s="18" t="s">
        <v>81</v>
      </c>
      <c r="BK432" s="186">
        <f>ROUND(I432*H432,2)</f>
        <v>0</v>
      </c>
      <c r="BL432" s="18" t="s">
        <v>152</v>
      </c>
      <c r="BM432" s="185" t="s">
        <v>1041</v>
      </c>
    </row>
    <row r="433" spans="1:65" s="2" customFormat="1" ht="29.25">
      <c r="A433" s="35"/>
      <c r="B433" s="36"/>
      <c r="C433" s="37"/>
      <c r="D433" s="187" t="s">
        <v>154</v>
      </c>
      <c r="E433" s="37"/>
      <c r="F433" s="188" t="s">
        <v>690</v>
      </c>
      <c r="G433" s="37"/>
      <c r="H433" s="37"/>
      <c r="I433" s="189"/>
      <c r="J433" s="37"/>
      <c r="K433" s="37"/>
      <c r="L433" s="40"/>
      <c r="M433" s="190"/>
      <c r="N433" s="191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154</v>
      </c>
      <c r="AU433" s="18" t="s">
        <v>83</v>
      </c>
    </row>
    <row r="434" spans="1:65" s="2" customFormat="1">
      <c r="A434" s="35"/>
      <c r="B434" s="36"/>
      <c r="C434" s="37"/>
      <c r="D434" s="192" t="s">
        <v>156</v>
      </c>
      <c r="E434" s="37"/>
      <c r="F434" s="193" t="s">
        <v>691</v>
      </c>
      <c r="G434" s="37"/>
      <c r="H434" s="37"/>
      <c r="I434" s="189"/>
      <c r="J434" s="37"/>
      <c r="K434" s="37"/>
      <c r="L434" s="40"/>
      <c r="M434" s="190"/>
      <c r="N434" s="191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156</v>
      </c>
      <c r="AU434" s="18" t="s">
        <v>83</v>
      </c>
    </row>
    <row r="435" spans="1:65" s="13" customFormat="1">
      <c r="B435" s="194"/>
      <c r="C435" s="195"/>
      <c r="D435" s="187" t="s">
        <v>158</v>
      </c>
      <c r="E435" s="196" t="s">
        <v>19</v>
      </c>
      <c r="F435" s="197" t="s">
        <v>715</v>
      </c>
      <c r="G435" s="195"/>
      <c r="H435" s="196" t="s">
        <v>19</v>
      </c>
      <c r="I435" s="198"/>
      <c r="J435" s="195"/>
      <c r="K435" s="195"/>
      <c r="L435" s="199"/>
      <c r="M435" s="200"/>
      <c r="N435" s="201"/>
      <c r="O435" s="201"/>
      <c r="P435" s="201"/>
      <c r="Q435" s="201"/>
      <c r="R435" s="201"/>
      <c r="S435" s="201"/>
      <c r="T435" s="202"/>
      <c r="AT435" s="203" t="s">
        <v>158</v>
      </c>
      <c r="AU435" s="203" t="s">
        <v>83</v>
      </c>
      <c r="AV435" s="13" t="s">
        <v>81</v>
      </c>
      <c r="AW435" s="13" t="s">
        <v>35</v>
      </c>
      <c r="AX435" s="13" t="s">
        <v>73</v>
      </c>
      <c r="AY435" s="203" t="s">
        <v>145</v>
      </c>
    </row>
    <row r="436" spans="1:65" s="14" customFormat="1">
      <c r="B436" s="204"/>
      <c r="C436" s="205"/>
      <c r="D436" s="187" t="s">
        <v>158</v>
      </c>
      <c r="E436" s="206" t="s">
        <v>19</v>
      </c>
      <c r="F436" s="207" t="s">
        <v>1042</v>
      </c>
      <c r="G436" s="205"/>
      <c r="H436" s="208">
        <v>1.647</v>
      </c>
      <c r="I436" s="209"/>
      <c r="J436" s="205"/>
      <c r="K436" s="205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158</v>
      </c>
      <c r="AU436" s="214" t="s">
        <v>83</v>
      </c>
      <c r="AV436" s="14" t="s">
        <v>83</v>
      </c>
      <c r="AW436" s="14" t="s">
        <v>35</v>
      </c>
      <c r="AX436" s="14" t="s">
        <v>73</v>
      </c>
      <c r="AY436" s="214" t="s">
        <v>145</v>
      </c>
    </row>
    <row r="437" spans="1:65" s="15" customFormat="1">
      <c r="B437" s="215"/>
      <c r="C437" s="216"/>
      <c r="D437" s="187" t="s">
        <v>158</v>
      </c>
      <c r="E437" s="217" t="s">
        <v>19</v>
      </c>
      <c r="F437" s="218" t="s">
        <v>170</v>
      </c>
      <c r="G437" s="216"/>
      <c r="H437" s="219">
        <v>1.647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158</v>
      </c>
      <c r="AU437" s="225" t="s">
        <v>83</v>
      </c>
      <c r="AV437" s="15" t="s">
        <v>152</v>
      </c>
      <c r="AW437" s="15" t="s">
        <v>35</v>
      </c>
      <c r="AX437" s="15" t="s">
        <v>81</v>
      </c>
      <c r="AY437" s="225" t="s">
        <v>145</v>
      </c>
    </row>
    <row r="438" spans="1:65" s="2" customFormat="1" ht="24.2" customHeight="1">
      <c r="A438" s="35"/>
      <c r="B438" s="36"/>
      <c r="C438" s="174" t="s">
        <v>537</v>
      </c>
      <c r="D438" s="174" t="s">
        <v>147</v>
      </c>
      <c r="E438" s="175" t="s">
        <v>704</v>
      </c>
      <c r="F438" s="176" t="s">
        <v>705</v>
      </c>
      <c r="G438" s="177" t="s">
        <v>225</v>
      </c>
      <c r="H438" s="178">
        <v>63.43</v>
      </c>
      <c r="I438" s="179"/>
      <c r="J438" s="180">
        <f>ROUND(I438*H438,2)</f>
        <v>0</v>
      </c>
      <c r="K438" s="176" t="s">
        <v>151</v>
      </c>
      <c r="L438" s="40"/>
      <c r="M438" s="181" t="s">
        <v>19</v>
      </c>
      <c r="N438" s="182" t="s">
        <v>44</v>
      </c>
      <c r="O438" s="65"/>
      <c r="P438" s="183">
        <f>O438*H438</f>
        <v>0</v>
      </c>
      <c r="Q438" s="183">
        <v>0</v>
      </c>
      <c r="R438" s="183">
        <f>Q438*H438</f>
        <v>0</v>
      </c>
      <c r="S438" s="183">
        <v>0</v>
      </c>
      <c r="T438" s="18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5" t="s">
        <v>152</v>
      </c>
      <c r="AT438" s="185" t="s">
        <v>147</v>
      </c>
      <c r="AU438" s="185" t="s">
        <v>83</v>
      </c>
      <c r="AY438" s="18" t="s">
        <v>145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8" t="s">
        <v>81</v>
      </c>
      <c r="BK438" s="186">
        <f>ROUND(I438*H438,2)</f>
        <v>0</v>
      </c>
      <c r="BL438" s="18" t="s">
        <v>152</v>
      </c>
      <c r="BM438" s="185" t="s">
        <v>1043</v>
      </c>
    </row>
    <row r="439" spans="1:65" s="2" customFormat="1" ht="19.5">
      <c r="A439" s="35"/>
      <c r="B439" s="36"/>
      <c r="C439" s="37"/>
      <c r="D439" s="187" t="s">
        <v>154</v>
      </c>
      <c r="E439" s="37"/>
      <c r="F439" s="188" t="s">
        <v>707</v>
      </c>
      <c r="G439" s="37"/>
      <c r="H439" s="37"/>
      <c r="I439" s="189"/>
      <c r="J439" s="37"/>
      <c r="K439" s="37"/>
      <c r="L439" s="40"/>
      <c r="M439" s="190"/>
      <c r="N439" s="191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154</v>
      </c>
      <c r="AU439" s="18" t="s">
        <v>83</v>
      </c>
    </row>
    <row r="440" spans="1:65" s="2" customFormat="1">
      <c r="A440" s="35"/>
      <c r="B440" s="36"/>
      <c r="C440" s="37"/>
      <c r="D440" s="192" t="s">
        <v>156</v>
      </c>
      <c r="E440" s="37"/>
      <c r="F440" s="193" t="s">
        <v>708</v>
      </c>
      <c r="G440" s="37"/>
      <c r="H440" s="37"/>
      <c r="I440" s="189"/>
      <c r="J440" s="37"/>
      <c r="K440" s="37"/>
      <c r="L440" s="40"/>
      <c r="M440" s="190"/>
      <c r="N440" s="191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156</v>
      </c>
      <c r="AU440" s="18" t="s">
        <v>83</v>
      </c>
    </row>
    <row r="441" spans="1:65" s="14" customFormat="1">
      <c r="B441" s="204"/>
      <c r="C441" s="205"/>
      <c r="D441" s="187" t="s">
        <v>158</v>
      </c>
      <c r="E441" s="206" t="s">
        <v>19</v>
      </c>
      <c r="F441" s="207" t="s">
        <v>1044</v>
      </c>
      <c r="G441" s="205"/>
      <c r="H441" s="208">
        <v>63.43</v>
      </c>
      <c r="I441" s="209"/>
      <c r="J441" s="205"/>
      <c r="K441" s="205"/>
      <c r="L441" s="210"/>
      <c r="M441" s="211"/>
      <c r="N441" s="212"/>
      <c r="O441" s="212"/>
      <c r="P441" s="212"/>
      <c r="Q441" s="212"/>
      <c r="R441" s="212"/>
      <c r="S441" s="212"/>
      <c r="T441" s="213"/>
      <c r="AT441" s="214" t="s">
        <v>158</v>
      </c>
      <c r="AU441" s="214" t="s">
        <v>83</v>
      </c>
      <c r="AV441" s="14" t="s">
        <v>83</v>
      </c>
      <c r="AW441" s="14" t="s">
        <v>35</v>
      </c>
      <c r="AX441" s="14" t="s">
        <v>73</v>
      </c>
      <c r="AY441" s="214" t="s">
        <v>145</v>
      </c>
    </row>
    <row r="442" spans="1:65" s="15" customFormat="1">
      <c r="B442" s="215"/>
      <c r="C442" s="216"/>
      <c r="D442" s="187" t="s">
        <v>158</v>
      </c>
      <c r="E442" s="217" t="s">
        <v>19</v>
      </c>
      <c r="F442" s="218" t="s">
        <v>170</v>
      </c>
      <c r="G442" s="216"/>
      <c r="H442" s="219">
        <v>63.43</v>
      </c>
      <c r="I442" s="220"/>
      <c r="J442" s="216"/>
      <c r="K442" s="216"/>
      <c r="L442" s="221"/>
      <c r="M442" s="222"/>
      <c r="N442" s="223"/>
      <c r="O442" s="223"/>
      <c r="P442" s="223"/>
      <c r="Q442" s="223"/>
      <c r="R442" s="223"/>
      <c r="S442" s="223"/>
      <c r="T442" s="224"/>
      <c r="AT442" s="225" t="s">
        <v>158</v>
      </c>
      <c r="AU442" s="225" t="s">
        <v>83</v>
      </c>
      <c r="AV442" s="15" t="s">
        <v>152</v>
      </c>
      <c r="AW442" s="15" t="s">
        <v>35</v>
      </c>
      <c r="AX442" s="15" t="s">
        <v>81</v>
      </c>
      <c r="AY442" s="225" t="s">
        <v>145</v>
      </c>
    </row>
    <row r="443" spans="1:65" s="2" customFormat="1" ht="24.2" customHeight="1">
      <c r="A443" s="35"/>
      <c r="B443" s="36"/>
      <c r="C443" s="174" t="s">
        <v>544</v>
      </c>
      <c r="D443" s="174" t="s">
        <v>147</v>
      </c>
      <c r="E443" s="175" t="s">
        <v>710</v>
      </c>
      <c r="F443" s="176" t="s">
        <v>711</v>
      </c>
      <c r="G443" s="177" t="s">
        <v>225</v>
      </c>
      <c r="H443" s="178">
        <v>1.647</v>
      </c>
      <c r="I443" s="179"/>
      <c r="J443" s="180">
        <f>ROUND(I443*H443,2)</f>
        <v>0</v>
      </c>
      <c r="K443" s="176" t="s">
        <v>151</v>
      </c>
      <c r="L443" s="40"/>
      <c r="M443" s="181" t="s">
        <v>19</v>
      </c>
      <c r="N443" s="182" t="s">
        <v>44</v>
      </c>
      <c r="O443" s="65"/>
      <c r="P443" s="183">
        <f>O443*H443</f>
        <v>0</v>
      </c>
      <c r="Q443" s="183">
        <v>0</v>
      </c>
      <c r="R443" s="183">
        <f>Q443*H443</f>
        <v>0</v>
      </c>
      <c r="S443" s="183">
        <v>0</v>
      </c>
      <c r="T443" s="184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185" t="s">
        <v>152</v>
      </c>
      <c r="AT443" s="185" t="s">
        <v>147</v>
      </c>
      <c r="AU443" s="185" t="s">
        <v>83</v>
      </c>
      <c r="AY443" s="18" t="s">
        <v>145</v>
      </c>
      <c r="BE443" s="186">
        <f>IF(N443="základní",J443,0)</f>
        <v>0</v>
      </c>
      <c r="BF443" s="186">
        <f>IF(N443="snížená",J443,0)</f>
        <v>0</v>
      </c>
      <c r="BG443" s="186">
        <f>IF(N443="zákl. přenesená",J443,0)</f>
        <v>0</v>
      </c>
      <c r="BH443" s="186">
        <f>IF(N443="sníž. přenesená",J443,0)</f>
        <v>0</v>
      </c>
      <c r="BI443" s="186">
        <f>IF(N443="nulová",J443,0)</f>
        <v>0</v>
      </c>
      <c r="BJ443" s="18" t="s">
        <v>81</v>
      </c>
      <c r="BK443" s="186">
        <f>ROUND(I443*H443,2)</f>
        <v>0</v>
      </c>
      <c r="BL443" s="18" t="s">
        <v>152</v>
      </c>
      <c r="BM443" s="185" t="s">
        <v>1045</v>
      </c>
    </row>
    <row r="444" spans="1:65" s="2" customFormat="1" ht="19.5">
      <c r="A444" s="35"/>
      <c r="B444" s="36"/>
      <c r="C444" s="37"/>
      <c r="D444" s="187" t="s">
        <v>154</v>
      </c>
      <c r="E444" s="37"/>
      <c r="F444" s="188" t="s">
        <v>713</v>
      </c>
      <c r="G444" s="37"/>
      <c r="H444" s="37"/>
      <c r="I444" s="189"/>
      <c r="J444" s="37"/>
      <c r="K444" s="37"/>
      <c r="L444" s="40"/>
      <c r="M444" s="190"/>
      <c r="N444" s="191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154</v>
      </c>
      <c r="AU444" s="18" t="s">
        <v>83</v>
      </c>
    </row>
    <row r="445" spans="1:65" s="2" customFormat="1">
      <c r="A445" s="35"/>
      <c r="B445" s="36"/>
      <c r="C445" s="37"/>
      <c r="D445" s="192" t="s">
        <v>156</v>
      </c>
      <c r="E445" s="37"/>
      <c r="F445" s="193" t="s">
        <v>714</v>
      </c>
      <c r="G445" s="37"/>
      <c r="H445" s="37"/>
      <c r="I445" s="189"/>
      <c r="J445" s="37"/>
      <c r="K445" s="37"/>
      <c r="L445" s="40"/>
      <c r="M445" s="190"/>
      <c r="N445" s="191"/>
      <c r="O445" s="65"/>
      <c r="P445" s="65"/>
      <c r="Q445" s="65"/>
      <c r="R445" s="65"/>
      <c r="S445" s="65"/>
      <c r="T445" s="66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8" t="s">
        <v>156</v>
      </c>
      <c r="AU445" s="18" t="s">
        <v>83</v>
      </c>
    </row>
    <row r="446" spans="1:65" s="13" customFormat="1">
      <c r="B446" s="194"/>
      <c r="C446" s="195"/>
      <c r="D446" s="187" t="s">
        <v>158</v>
      </c>
      <c r="E446" s="196" t="s">
        <v>19</v>
      </c>
      <c r="F446" s="197" t="s">
        <v>715</v>
      </c>
      <c r="G446" s="195"/>
      <c r="H446" s="196" t="s">
        <v>19</v>
      </c>
      <c r="I446" s="198"/>
      <c r="J446" s="195"/>
      <c r="K446" s="195"/>
      <c r="L446" s="199"/>
      <c r="M446" s="200"/>
      <c r="N446" s="201"/>
      <c r="O446" s="201"/>
      <c r="P446" s="201"/>
      <c r="Q446" s="201"/>
      <c r="R446" s="201"/>
      <c r="S446" s="201"/>
      <c r="T446" s="202"/>
      <c r="AT446" s="203" t="s">
        <v>158</v>
      </c>
      <c r="AU446" s="203" t="s">
        <v>83</v>
      </c>
      <c r="AV446" s="13" t="s">
        <v>81</v>
      </c>
      <c r="AW446" s="13" t="s">
        <v>35</v>
      </c>
      <c r="AX446" s="13" t="s">
        <v>73</v>
      </c>
      <c r="AY446" s="203" t="s">
        <v>145</v>
      </c>
    </row>
    <row r="447" spans="1:65" s="14" customFormat="1">
      <c r="B447" s="204"/>
      <c r="C447" s="205"/>
      <c r="D447" s="187" t="s">
        <v>158</v>
      </c>
      <c r="E447" s="206" t="s">
        <v>19</v>
      </c>
      <c r="F447" s="207" t="s">
        <v>1042</v>
      </c>
      <c r="G447" s="205"/>
      <c r="H447" s="208">
        <v>1.647</v>
      </c>
      <c r="I447" s="209"/>
      <c r="J447" s="205"/>
      <c r="K447" s="205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158</v>
      </c>
      <c r="AU447" s="214" t="s">
        <v>83</v>
      </c>
      <c r="AV447" s="14" t="s">
        <v>83</v>
      </c>
      <c r="AW447" s="14" t="s">
        <v>35</v>
      </c>
      <c r="AX447" s="14" t="s">
        <v>73</v>
      </c>
      <c r="AY447" s="214" t="s">
        <v>145</v>
      </c>
    </row>
    <row r="448" spans="1:65" s="15" customFormat="1">
      <c r="B448" s="215"/>
      <c r="C448" s="216"/>
      <c r="D448" s="187" t="s">
        <v>158</v>
      </c>
      <c r="E448" s="217" t="s">
        <v>19</v>
      </c>
      <c r="F448" s="218" t="s">
        <v>170</v>
      </c>
      <c r="G448" s="216"/>
      <c r="H448" s="219">
        <v>1.647</v>
      </c>
      <c r="I448" s="220"/>
      <c r="J448" s="216"/>
      <c r="K448" s="216"/>
      <c r="L448" s="221"/>
      <c r="M448" s="222"/>
      <c r="N448" s="223"/>
      <c r="O448" s="223"/>
      <c r="P448" s="223"/>
      <c r="Q448" s="223"/>
      <c r="R448" s="223"/>
      <c r="S448" s="223"/>
      <c r="T448" s="224"/>
      <c r="AT448" s="225" t="s">
        <v>158</v>
      </c>
      <c r="AU448" s="225" t="s">
        <v>83</v>
      </c>
      <c r="AV448" s="15" t="s">
        <v>152</v>
      </c>
      <c r="AW448" s="15" t="s">
        <v>35</v>
      </c>
      <c r="AX448" s="15" t="s">
        <v>81</v>
      </c>
      <c r="AY448" s="225" t="s">
        <v>145</v>
      </c>
    </row>
    <row r="449" spans="1:65" s="12" customFormat="1" ht="22.9" customHeight="1">
      <c r="B449" s="158"/>
      <c r="C449" s="159"/>
      <c r="D449" s="160" t="s">
        <v>72</v>
      </c>
      <c r="E449" s="172" t="s">
        <v>716</v>
      </c>
      <c r="F449" s="172" t="s">
        <v>717</v>
      </c>
      <c r="G449" s="159"/>
      <c r="H449" s="159"/>
      <c r="I449" s="162"/>
      <c r="J449" s="173">
        <f>BK449</f>
        <v>0</v>
      </c>
      <c r="K449" s="159"/>
      <c r="L449" s="164"/>
      <c r="M449" s="165"/>
      <c r="N449" s="166"/>
      <c r="O449" s="166"/>
      <c r="P449" s="167">
        <f>SUM(P450:P455)</f>
        <v>0</v>
      </c>
      <c r="Q449" s="166"/>
      <c r="R449" s="167">
        <f>SUM(R450:R455)</f>
        <v>0</v>
      </c>
      <c r="S449" s="166"/>
      <c r="T449" s="168">
        <f>SUM(T450:T455)</f>
        <v>0</v>
      </c>
      <c r="AR449" s="169" t="s">
        <v>81</v>
      </c>
      <c r="AT449" s="170" t="s">
        <v>72</v>
      </c>
      <c r="AU449" s="170" t="s">
        <v>81</v>
      </c>
      <c r="AY449" s="169" t="s">
        <v>145</v>
      </c>
      <c r="BK449" s="171">
        <f>SUM(BK450:BK455)</f>
        <v>0</v>
      </c>
    </row>
    <row r="450" spans="1:65" s="2" customFormat="1" ht="24.2" customHeight="1">
      <c r="A450" s="35"/>
      <c r="B450" s="36"/>
      <c r="C450" s="174" t="s">
        <v>557</v>
      </c>
      <c r="D450" s="174" t="s">
        <v>147</v>
      </c>
      <c r="E450" s="175" t="s">
        <v>719</v>
      </c>
      <c r="F450" s="176" t="s">
        <v>720</v>
      </c>
      <c r="G450" s="177" t="s">
        <v>225</v>
      </c>
      <c r="H450" s="178">
        <v>197.547</v>
      </c>
      <c r="I450" s="179"/>
      <c r="J450" s="180">
        <f>ROUND(I450*H450,2)</f>
        <v>0</v>
      </c>
      <c r="K450" s="176" t="s">
        <v>151</v>
      </c>
      <c r="L450" s="40"/>
      <c r="M450" s="181" t="s">
        <v>19</v>
      </c>
      <c r="N450" s="182" t="s">
        <v>44</v>
      </c>
      <c r="O450" s="65"/>
      <c r="P450" s="183">
        <f>O450*H450</f>
        <v>0</v>
      </c>
      <c r="Q450" s="183">
        <v>0</v>
      </c>
      <c r="R450" s="183">
        <f>Q450*H450</f>
        <v>0</v>
      </c>
      <c r="S450" s="183">
        <v>0</v>
      </c>
      <c r="T450" s="184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5" t="s">
        <v>152</v>
      </c>
      <c r="AT450" s="185" t="s">
        <v>147</v>
      </c>
      <c r="AU450" s="185" t="s">
        <v>83</v>
      </c>
      <c r="AY450" s="18" t="s">
        <v>145</v>
      </c>
      <c r="BE450" s="186">
        <f>IF(N450="základní",J450,0)</f>
        <v>0</v>
      </c>
      <c r="BF450" s="186">
        <f>IF(N450="snížená",J450,0)</f>
        <v>0</v>
      </c>
      <c r="BG450" s="186">
        <f>IF(N450="zákl. přenesená",J450,0)</f>
        <v>0</v>
      </c>
      <c r="BH450" s="186">
        <f>IF(N450="sníž. přenesená",J450,0)</f>
        <v>0</v>
      </c>
      <c r="BI450" s="186">
        <f>IF(N450="nulová",J450,0)</f>
        <v>0</v>
      </c>
      <c r="BJ450" s="18" t="s">
        <v>81</v>
      </c>
      <c r="BK450" s="186">
        <f>ROUND(I450*H450,2)</f>
        <v>0</v>
      </c>
      <c r="BL450" s="18" t="s">
        <v>152</v>
      </c>
      <c r="BM450" s="185" t="s">
        <v>1046</v>
      </c>
    </row>
    <row r="451" spans="1:65" s="2" customFormat="1" ht="29.25">
      <c r="A451" s="35"/>
      <c r="B451" s="36"/>
      <c r="C451" s="37"/>
      <c r="D451" s="187" t="s">
        <v>154</v>
      </c>
      <c r="E451" s="37"/>
      <c r="F451" s="188" t="s">
        <v>722</v>
      </c>
      <c r="G451" s="37"/>
      <c r="H451" s="37"/>
      <c r="I451" s="189"/>
      <c r="J451" s="37"/>
      <c r="K451" s="37"/>
      <c r="L451" s="40"/>
      <c r="M451" s="190"/>
      <c r="N451" s="191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154</v>
      </c>
      <c r="AU451" s="18" t="s">
        <v>83</v>
      </c>
    </row>
    <row r="452" spans="1:65" s="2" customFormat="1">
      <c r="A452" s="35"/>
      <c r="B452" s="36"/>
      <c r="C452" s="37"/>
      <c r="D452" s="192" t="s">
        <v>156</v>
      </c>
      <c r="E452" s="37"/>
      <c r="F452" s="193" t="s">
        <v>723</v>
      </c>
      <c r="G452" s="37"/>
      <c r="H452" s="37"/>
      <c r="I452" s="189"/>
      <c r="J452" s="37"/>
      <c r="K452" s="37"/>
      <c r="L452" s="40"/>
      <c r="M452" s="190"/>
      <c r="N452" s="191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156</v>
      </c>
      <c r="AU452" s="18" t="s">
        <v>83</v>
      </c>
    </row>
    <row r="453" spans="1:65" s="2" customFormat="1" ht="33" customHeight="1">
      <c r="A453" s="35"/>
      <c r="B453" s="36"/>
      <c r="C453" s="174" t="s">
        <v>564</v>
      </c>
      <c r="D453" s="174" t="s">
        <v>147</v>
      </c>
      <c r="E453" s="175" t="s">
        <v>725</v>
      </c>
      <c r="F453" s="176" t="s">
        <v>726</v>
      </c>
      <c r="G453" s="177" t="s">
        <v>225</v>
      </c>
      <c r="H453" s="178">
        <v>197.547</v>
      </c>
      <c r="I453" s="179"/>
      <c r="J453" s="180">
        <f>ROUND(I453*H453,2)</f>
        <v>0</v>
      </c>
      <c r="K453" s="176" t="s">
        <v>151</v>
      </c>
      <c r="L453" s="40"/>
      <c r="M453" s="181" t="s">
        <v>19</v>
      </c>
      <c r="N453" s="182" t="s">
        <v>44</v>
      </c>
      <c r="O453" s="65"/>
      <c r="P453" s="183">
        <f>O453*H453</f>
        <v>0</v>
      </c>
      <c r="Q453" s="183">
        <v>0</v>
      </c>
      <c r="R453" s="183">
        <f>Q453*H453</f>
        <v>0</v>
      </c>
      <c r="S453" s="183">
        <v>0</v>
      </c>
      <c r="T453" s="184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85" t="s">
        <v>152</v>
      </c>
      <c r="AT453" s="185" t="s">
        <v>147</v>
      </c>
      <c r="AU453" s="185" t="s">
        <v>83</v>
      </c>
      <c r="AY453" s="18" t="s">
        <v>145</v>
      </c>
      <c r="BE453" s="186">
        <f>IF(N453="základní",J453,0)</f>
        <v>0</v>
      </c>
      <c r="BF453" s="186">
        <f>IF(N453="snížená",J453,0)</f>
        <v>0</v>
      </c>
      <c r="BG453" s="186">
        <f>IF(N453="zákl. přenesená",J453,0)</f>
        <v>0</v>
      </c>
      <c r="BH453" s="186">
        <f>IF(N453="sníž. přenesená",J453,0)</f>
        <v>0</v>
      </c>
      <c r="BI453" s="186">
        <f>IF(N453="nulová",J453,0)</f>
        <v>0</v>
      </c>
      <c r="BJ453" s="18" t="s">
        <v>81</v>
      </c>
      <c r="BK453" s="186">
        <f>ROUND(I453*H453,2)</f>
        <v>0</v>
      </c>
      <c r="BL453" s="18" t="s">
        <v>152</v>
      </c>
      <c r="BM453" s="185" t="s">
        <v>1047</v>
      </c>
    </row>
    <row r="454" spans="1:65" s="2" customFormat="1" ht="29.25">
      <c r="A454" s="35"/>
      <c r="B454" s="36"/>
      <c r="C454" s="37"/>
      <c r="D454" s="187" t="s">
        <v>154</v>
      </c>
      <c r="E454" s="37"/>
      <c r="F454" s="188" t="s">
        <v>728</v>
      </c>
      <c r="G454" s="37"/>
      <c r="H454" s="37"/>
      <c r="I454" s="189"/>
      <c r="J454" s="37"/>
      <c r="K454" s="37"/>
      <c r="L454" s="40"/>
      <c r="M454" s="190"/>
      <c r="N454" s="191"/>
      <c r="O454" s="65"/>
      <c r="P454" s="65"/>
      <c r="Q454" s="65"/>
      <c r="R454" s="65"/>
      <c r="S454" s="65"/>
      <c r="T454" s="66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154</v>
      </c>
      <c r="AU454" s="18" t="s">
        <v>83</v>
      </c>
    </row>
    <row r="455" spans="1:65" s="2" customFormat="1">
      <c r="A455" s="35"/>
      <c r="B455" s="36"/>
      <c r="C455" s="37"/>
      <c r="D455" s="192" t="s">
        <v>156</v>
      </c>
      <c r="E455" s="37"/>
      <c r="F455" s="193" t="s">
        <v>729</v>
      </c>
      <c r="G455" s="37"/>
      <c r="H455" s="37"/>
      <c r="I455" s="189"/>
      <c r="J455" s="37"/>
      <c r="K455" s="37"/>
      <c r="L455" s="40"/>
      <c r="M455" s="190"/>
      <c r="N455" s="191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156</v>
      </c>
      <c r="AU455" s="18" t="s">
        <v>83</v>
      </c>
    </row>
    <row r="456" spans="1:65" s="12" customFormat="1" ht="25.9" customHeight="1">
      <c r="B456" s="158"/>
      <c r="C456" s="159"/>
      <c r="D456" s="160" t="s">
        <v>72</v>
      </c>
      <c r="E456" s="161" t="s">
        <v>730</v>
      </c>
      <c r="F456" s="161" t="s">
        <v>731</v>
      </c>
      <c r="G456" s="159"/>
      <c r="H456" s="159"/>
      <c r="I456" s="162"/>
      <c r="J456" s="163">
        <f>BK456</f>
        <v>0</v>
      </c>
      <c r="K456" s="159"/>
      <c r="L456" s="164"/>
      <c r="M456" s="165"/>
      <c r="N456" s="166"/>
      <c r="O456" s="166"/>
      <c r="P456" s="167">
        <f>P457</f>
        <v>0</v>
      </c>
      <c r="Q456" s="166"/>
      <c r="R456" s="167">
        <f>R457</f>
        <v>4.4999999999999998E-2</v>
      </c>
      <c r="S456" s="166"/>
      <c r="T456" s="168">
        <f>T457</f>
        <v>0</v>
      </c>
      <c r="AR456" s="169" t="s">
        <v>83</v>
      </c>
      <c r="AT456" s="170" t="s">
        <v>72</v>
      </c>
      <c r="AU456" s="170" t="s">
        <v>73</v>
      </c>
      <c r="AY456" s="169" t="s">
        <v>145</v>
      </c>
      <c r="BK456" s="171">
        <f>BK457</f>
        <v>0</v>
      </c>
    </row>
    <row r="457" spans="1:65" s="12" customFormat="1" ht="22.9" customHeight="1">
      <c r="B457" s="158"/>
      <c r="C457" s="159"/>
      <c r="D457" s="160" t="s">
        <v>72</v>
      </c>
      <c r="E457" s="172" t="s">
        <v>732</v>
      </c>
      <c r="F457" s="172" t="s">
        <v>733</v>
      </c>
      <c r="G457" s="159"/>
      <c r="H457" s="159"/>
      <c r="I457" s="162"/>
      <c r="J457" s="173">
        <f>BK457</f>
        <v>0</v>
      </c>
      <c r="K457" s="159"/>
      <c r="L457" s="164"/>
      <c r="M457" s="165"/>
      <c r="N457" s="166"/>
      <c r="O457" s="166"/>
      <c r="P457" s="167">
        <f>SUM(P458:P479)</f>
        <v>0</v>
      </c>
      <c r="Q457" s="166"/>
      <c r="R457" s="167">
        <f>SUM(R458:R479)</f>
        <v>4.4999999999999998E-2</v>
      </c>
      <c r="S457" s="166"/>
      <c r="T457" s="168">
        <f>SUM(T458:T479)</f>
        <v>0</v>
      </c>
      <c r="AR457" s="169" t="s">
        <v>83</v>
      </c>
      <c r="AT457" s="170" t="s">
        <v>72</v>
      </c>
      <c r="AU457" s="170" t="s">
        <v>81</v>
      </c>
      <c r="AY457" s="169" t="s">
        <v>145</v>
      </c>
      <c r="BK457" s="171">
        <f>SUM(BK458:BK479)</f>
        <v>0</v>
      </c>
    </row>
    <row r="458" spans="1:65" s="2" customFormat="1" ht="24.2" customHeight="1">
      <c r="A458" s="35"/>
      <c r="B458" s="36"/>
      <c r="C458" s="174" t="s">
        <v>569</v>
      </c>
      <c r="D458" s="174" t="s">
        <v>147</v>
      </c>
      <c r="E458" s="175" t="s">
        <v>735</v>
      </c>
      <c r="F458" s="176" t="s">
        <v>736</v>
      </c>
      <c r="G458" s="177" t="s">
        <v>150</v>
      </c>
      <c r="H458" s="178">
        <v>43.265000000000001</v>
      </c>
      <c r="I458" s="179"/>
      <c r="J458" s="180">
        <f>ROUND(I458*H458,2)</f>
        <v>0</v>
      </c>
      <c r="K458" s="176" t="s">
        <v>151</v>
      </c>
      <c r="L458" s="40"/>
      <c r="M458" s="181" t="s">
        <v>19</v>
      </c>
      <c r="N458" s="182" t="s">
        <v>44</v>
      </c>
      <c r="O458" s="65"/>
      <c r="P458" s="183">
        <f>O458*H458</f>
        <v>0</v>
      </c>
      <c r="Q458" s="183">
        <v>0</v>
      </c>
      <c r="R458" s="183">
        <f>Q458*H458</f>
        <v>0</v>
      </c>
      <c r="S458" s="183">
        <v>0</v>
      </c>
      <c r="T458" s="184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85" t="s">
        <v>266</v>
      </c>
      <c r="AT458" s="185" t="s">
        <v>147</v>
      </c>
      <c r="AU458" s="185" t="s">
        <v>83</v>
      </c>
      <c r="AY458" s="18" t="s">
        <v>145</v>
      </c>
      <c r="BE458" s="186">
        <f>IF(N458="základní",J458,0)</f>
        <v>0</v>
      </c>
      <c r="BF458" s="186">
        <f>IF(N458="snížená",J458,0)</f>
        <v>0</v>
      </c>
      <c r="BG458" s="186">
        <f>IF(N458="zákl. přenesená",J458,0)</f>
        <v>0</v>
      </c>
      <c r="BH458" s="186">
        <f>IF(N458="sníž. přenesená",J458,0)</f>
        <v>0</v>
      </c>
      <c r="BI458" s="186">
        <f>IF(N458="nulová",J458,0)</f>
        <v>0</v>
      </c>
      <c r="BJ458" s="18" t="s">
        <v>81</v>
      </c>
      <c r="BK458" s="186">
        <f>ROUND(I458*H458,2)</f>
        <v>0</v>
      </c>
      <c r="BL458" s="18" t="s">
        <v>266</v>
      </c>
      <c r="BM458" s="185" t="s">
        <v>1048</v>
      </c>
    </row>
    <row r="459" spans="1:65" s="2" customFormat="1" ht="19.5">
      <c r="A459" s="35"/>
      <c r="B459" s="36"/>
      <c r="C459" s="37"/>
      <c r="D459" s="187" t="s">
        <v>154</v>
      </c>
      <c r="E459" s="37"/>
      <c r="F459" s="188" t="s">
        <v>738</v>
      </c>
      <c r="G459" s="37"/>
      <c r="H459" s="37"/>
      <c r="I459" s="189"/>
      <c r="J459" s="37"/>
      <c r="K459" s="37"/>
      <c r="L459" s="40"/>
      <c r="M459" s="190"/>
      <c r="N459" s="191"/>
      <c r="O459" s="65"/>
      <c r="P459" s="65"/>
      <c r="Q459" s="65"/>
      <c r="R459" s="65"/>
      <c r="S459" s="65"/>
      <c r="T459" s="66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154</v>
      </c>
      <c r="AU459" s="18" t="s">
        <v>83</v>
      </c>
    </row>
    <row r="460" spans="1:65" s="2" customFormat="1">
      <c r="A460" s="35"/>
      <c r="B460" s="36"/>
      <c r="C460" s="37"/>
      <c r="D460" s="192" t="s">
        <v>156</v>
      </c>
      <c r="E460" s="37"/>
      <c r="F460" s="193" t="s">
        <v>739</v>
      </c>
      <c r="G460" s="37"/>
      <c r="H460" s="37"/>
      <c r="I460" s="189"/>
      <c r="J460" s="37"/>
      <c r="K460" s="37"/>
      <c r="L460" s="40"/>
      <c r="M460" s="190"/>
      <c r="N460" s="191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156</v>
      </c>
      <c r="AU460" s="18" t="s">
        <v>83</v>
      </c>
    </row>
    <row r="461" spans="1:65" s="13" customFormat="1">
      <c r="B461" s="194"/>
      <c r="C461" s="195"/>
      <c r="D461" s="187" t="s">
        <v>158</v>
      </c>
      <c r="E461" s="196" t="s">
        <v>19</v>
      </c>
      <c r="F461" s="197" t="s">
        <v>1049</v>
      </c>
      <c r="G461" s="195"/>
      <c r="H461" s="196" t="s">
        <v>19</v>
      </c>
      <c r="I461" s="198"/>
      <c r="J461" s="195"/>
      <c r="K461" s="195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158</v>
      </c>
      <c r="AU461" s="203" t="s">
        <v>83</v>
      </c>
      <c r="AV461" s="13" t="s">
        <v>81</v>
      </c>
      <c r="AW461" s="13" t="s">
        <v>35</v>
      </c>
      <c r="AX461" s="13" t="s">
        <v>73</v>
      </c>
      <c r="AY461" s="203" t="s">
        <v>145</v>
      </c>
    </row>
    <row r="462" spans="1:65" s="14" customFormat="1" ht="22.5">
      <c r="B462" s="204"/>
      <c r="C462" s="205"/>
      <c r="D462" s="187" t="s">
        <v>158</v>
      </c>
      <c r="E462" s="206" t="s">
        <v>19</v>
      </c>
      <c r="F462" s="207" t="s">
        <v>1050</v>
      </c>
      <c r="G462" s="205"/>
      <c r="H462" s="208">
        <v>43.265000000000001</v>
      </c>
      <c r="I462" s="209"/>
      <c r="J462" s="205"/>
      <c r="K462" s="205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158</v>
      </c>
      <c r="AU462" s="214" t="s">
        <v>83</v>
      </c>
      <c r="AV462" s="14" t="s">
        <v>83</v>
      </c>
      <c r="AW462" s="14" t="s">
        <v>35</v>
      </c>
      <c r="AX462" s="14" t="s">
        <v>73</v>
      </c>
      <c r="AY462" s="214" t="s">
        <v>145</v>
      </c>
    </row>
    <row r="463" spans="1:65" s="15" customFormat="1">
      <c r="B463" s="215"/>
      <c r="C463" s="216"/>
      <c r="D463" s="187" t="s">
        <v>158</v>
      </c>
      <c r="E463" s="217" t="s">
        <v>19</v>
      </c>
      <c r="F463" s="218" t="s">
        <v>170</v>
      </c>
      <c r="G463" s="216"/>
      <c r="H463" s="219">
        <v>43.265000000000001</v>
      </c>
      <c r="I463" s="220"/>
      <c r="J463" s="216"/>
      <c r="K463" s="216"/>
      <c r="L463" s="221"/>
      <c r="M463" s="222"/>
      <c r="N463" s="223"/>
      <c r="O463" s="223"/>
      <c r="P463" s="223"/>
      <c r="Q463" s="223"/>
      <c r="R463" s="223"/>
      <c r="S463" s="223"/>
      <c r="T463" s="224"/>
      <c r="AT463" s="225" t="s">
        <v>158</v>
      </c>
      <c r="AU463" s="225" t="s">
        <v>83</v>
      </c>
      <c r="AV463" s="15" t="s">
        <v>152</v>
      </c>
      <c r="AW463" s="15" t="s">
        <v>35</v>
      </c>
      <c r="AX463" s="15" t="s">
        <v>81</v>
      </c>
      <c r="AY463" s="225" t="s">
        <v>145</v>
      </c>
    </row>
    <row r="464" spans="1:65" s="2" customFormat="1" ht="24.2" customHeight="1">
      <c r="A464" s="35"/>
      <c r="B464" s="36"/>
      <c r="C464" s="174" t="s">
        <v>578</v>
      </c>
      <c r="D464" s="174" t="s">
        <v>147</v>
      </c>
      <c r="E464" s="175" t="s">
        <v>743</v>
      </c>
      <c r="F464" s="176" t="s">
        <v>744</v>
      </c>
      <c r="G464" s="177" t="s">
        <v>150</v>
      </c>
      <c r="H464" s="178">
        <v>86.53</v>
      </c>
      <c r="I464" s="179"/>
      <c r="J464" s="180">
        <f>ROUND(I464*H464,2)</f>
        <v>0</v>
      </c>
      <c r="K464" s="176" t="s">
        <v>151</v>
      </c>
      <c r="L464" s="40"/>
      <c r="M464" s="181" t="s">
        <v>19</v>
      </c>
      <c r="N464" s="182" t="s">
        <v>44</v>
      </c>
      <c r="O464" s="65"/>
      <c r="P464" s="183">
        <f>O464*H464</f>
        <v>0</v>
      </c>
      <c r="Q464" s="183">
        <v>0</v>
      </c>
      <c r="R464" s="183">
        <f>Q464*H464</f>
        <v>0</v>
      </c>
      <c r="S464" s="183">
        <v>0</v>
      </c>
      <c r="T464" s="184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85" t="s">
        <v>266</v>
      </c>
      <c r="AT464" s="185" t="s">
        <v>147</v>
      </c>
      <c r="AU464" s="185" t="s">
        <v>83</v>
      </c>
      <c r="AY464" s="18" t="s">
        <v>145</v>
      </c>
      <c r="BE464" s="186">
        <f>IF(N464="základní",J464,0)</f>
        <v>0</v>
      </c>
      <c r="BF464" s="186">
        <f>IF(N464="snížená",J464,0)</f>
        <v>0</v>
      </c>
      <c r="BG464" s="186">
        <f>IF(N464="zákl. přenesená",J464,0)</f>
        <v>0</v>
      </c>
      <c r="BH464" s="186">
        <f>IF(N464="sníž. přenesená",J464,0)</f>
        <v>0</v>
      </c>
      <c r="BI464" s="186">
        <f>IF(N464="nulová",J464,0)</f>
        <v>0</v>
      </c>
      <c r="BJ464" s="18" t="s">
        <v>81</v>
      </c>
      <c r="BK464" s="186">
        <f>ROUND(I464*H464,2)</f>
        <v>0</v>
      </c>
      <c r="BL464" s="18" t="s">
        <v>266</v>
      </c>
      <c r="BM464" s="185" t="s">
        <v>1051</v>
      </c>
    </row>
    <row r="465" spans="1:65" s="2" customFormat="1" ht="19.5">
      <c r="A465" s="35"/>
      <c r="B465" s="36"/>
      <c r="C465" s="37"/>
      <c r="D465" s="187" t="s">
        <v>154</v>
      </c>
      <c r="E465" s="37"/>
      <c r="F465" s="188" t="s">
        <v>746</v>
      </c>
      <c r="G465" s="37"/>
      <c r="H465" s="37"/>
      <c r="I465" s="189"/>
      <c r="J465" s="37"/>
      <c r="K465" s="37"/>
      <c r="L465" s="40"/>
      <c r="M465" s="190"/>
      <c r="N465" s="191"/>
      <c r="O465" s="65"/>
      <c r="P465" s="65"/>
      <c r="Q465" s="65"/>
      <c r="R465" s="65"/>
      <c r="S465" s="65"/>
      <c r="T465" s="66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154</v>
      </c>
      <c r="AU465" s="18" t="s">
        <v>83</v>
      </c>
    </row>
    <row r="466" spans="1:65" s="2" customFormat="1">
      <c r="A466" s="35"/>
      <c r="B466" s="36"/>
      <c r="C466" s="37"/>
      <c r="D466" s="192" t="s">
        <v>156</v>
      </c>
      <c r="E466" s="37"/>
      <c r="F466" s="193" t="s">
        <v>747</v>
      </c>
      <c r="G466" s="37"/>
      <c r="H466" s="37"/>
      <c r="I466" s="189"/>
      <c r="J466" s="37"/>
      <c r="K466" s="37"/>
      <c r="L466" s="40"/>
      <c r="M466" s="190"/>
      <c r="N466" s="191"/>
      <c r="O466" s="65"/>
      <c r="P466" s="65"/>
      <c r="Q466" s="65"/>
      <c r="R466" s="65"/>
      <c r="S466" s="65"/>
      <c r="T466" s="66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8" t="s">
        <v>156</v>
      </c>
      <c r="AU466" s="18" t="s">
        <v>83</v>
      </c>
    </row>
    <row r="467" spans="1:65" s="13" customFormat="1" ht="22.5">
      <c r="B467" s="194"/>
      <c r="C467" s="195"/>
      <c r="D467" s="187" t="s">
        <v>158</v>
      </c>
      <c r="E467" s="196" t="s">
        <v>19</v>
      </c>
      <c r="F467" s="197" t="s">
        <v>1052</v>
      </c>
      <c r="G467" s="195"/>
      <c r="H467" s="196" t="s">
        <v>19</v>
      </c>
      <c r="I467" s="198"/>
      <c r="J467" s="195"/>
      <c r="K467" s="195"/>
      <c r="L467" s="199"/>
      <c r="M467" s="200"/>
      <c r="N467" s="201"/>
      <c r="O467" s="201"/>
      <c r="P467" s="201"/>
      <c r="Q467" s="201"/>
      <c r="R467" s="201"/>
      <c r="S467" s="201"/>
      <c r="T467" s="202"/>
      <c r="AT467" s="203" t="s">
        <v>158</v>
      </c>
      <c r="AU467" s="203" t="s">
        <v>83</v>
      </c>
      <c r="AV467" s="13" t="s">
        <v>81</v>
      </c>
      <c r="AW467" s="13" t="s">
        <v>35</v>
      </c>
      <c r="AX467" s="13" t="s">
        <v>73</v>
      </c>
      <c r="AY467" s="203" t="s">
        <v>145</v>
      </c>
    </row>
    <row r="468" spans="1:65" s="14" customFormat="1" ht="22.5">
      <c r="B468" s="204"/>
      <c r="C468" s="205"/>
      <c r="D468" s="187" t="s">
        <v>158</v>
      </c>
      <c r="E468" s="206" t="s">
        <v>19</v>
      </c>
      <c r="F468" s="207" t="s">
        <v>1053</v>
      </c>
      <c r="G468" s="205"/>
      <c r="H468" s="208">
        <v>86.53</v>
      </c>
      <c r="I468" s="209"/>
      <c r="J468" s="205"/>
      <c r="K468" s="205"/>
      <c r="L468" s="210"/>
      <c r="M468" s="211"/>
      <c r="N468" s="212"/>
      <c r="O468" s="212"/>
      <c r="P468" s="212"/>
      <c r="Q468" s="212"/>
      <c r="R468" s="212"/>
      <c r="S468" s="212"/>
      <c r="T468" s="213"/>
      <c r="AT468" s="214" t="s">
        <v>158</v>
      </c>
      <c r="AU468" s="214" t="s">
        <v>83</v>
      </c>
      <c r="AV468" s="14" t="s">
        <v>83</v>
      </c>
      <c r="AW468" s="14" t="s">
        <v>35</v>
      </c>
      <c r="AX468" s="14" t="s">
        <v>73</v>
      </c>
      <c r="AY468" s="214" t="s">
        <v>145</v>
      </c>
    </row>
    <row r="469" spans="1:65" s="15" customFormat="1">
      <c r="B469" s="215"/>
      <c r="C469" s="216"/>
      <c r="D469" s="187" t="s">
        <v>158</v>
      </c>
      <c r="E469" s="217" t="s">
        <v>19</v>
      </c>
      <c r="F469" s="218" t="s">
        <v>170</v>
      </c>
      <c r="G469" s="216"/>
      <c r="H469" s="219">
        <v>86.53</v>
      </c>
      <c r="I469" s="220"/>
      <c r="J469" s="216"/>
      <c r="K469" s="216"/>
      <c r="L469" s="221"/>
      <c r="M469" s="222"/>
      <c r="N469" s="223"/>
      <c r="O469" s="223"/>
      <c r="P469" s="223"/>
      <c r="Q469" s="223"/>
      <c r="R469" s="223"/>
      <c r="S469" s="223"/>
      <c r="T469" s="224"/>
      <c r="AT469" s="225" t="s">
        <v>158</v>
      </c>
      <c r="AU469" s="225" t="s">
        <v>83</v>
      </c>
      <c r="AV469" s="15" t="s">
        <v>152</v>
      </c>
      <c r="AW469" s="15" t="s">
        <v>35</v>
      </c>
      <c r="AX469" s="15" t="s">
        <v>81</v>
      </c>
      <c r="AY469" s="225" t="s">
        <v>145</v>
      </c>
    </row>
    <row r="470" spans="1:65" s="2" customFormat="1" ht="16.5" customHeight="1">
      <c r="A470" s="35"/>
      <c r="B470" s="36"/>
      <c r="C470" s="226" t="s">
        <v>588</v>
      </c>
      <c r="D470" s="226" t="s">
        <v>188</v>
      </c>
      <c r="E470" s="227" t="s">
        <v>751</v>
      </c>
      <c r="F470" s="228" t="s">
        <v>752</v>
      </c>
      <c r="G470" s="229" t="s">
        <v>225</v>
      </c>
      <c r="H470" s="230">
        <v>1.4999999999999999E-2</v>
      </c>
      <c r="I470" s="231"/>
      <c r="J470" s="232">
        <f>ROUND(I470*H470,2)</f>
        <v>0</v>
      </c>
      <c r="K470" s="228" t="s">
        <v>151</v>
      </c>
      <c r="L470" s="233"/>
      <c r="M470" s="234" t="s">
        <v>19</v>
      </c>
      <c r="N470" s="235" t="s">
        <v>44</v>
      </c>
      <c r="O470" s="65"/>
      <c r="P470" s="183">
        <f>O470*H470</f>
        <v>0</v>
      </c>
      <c r="Q470" s="183">
        <v>1</v>
      </c>
      <c r="R470" s="183">
        <f>Q470*H470</f>
        <v>1.4999999999999999E-2</v>
      </c>
      <c r="S470" s="183">
        <v>0</v>
      </c>
      <c r="T470" s="184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85" t="s">
        <v>385</v>
      </c>
      <c r="AT470" s="185" t="s">
        <v>188</v>
      </c>
      <c r="AU470" s="185" t="s">
        <v>83</v>
      </c>
      <c r="AY470" s="18" t="s">
        <v>145</v>
      </c>
      <c r="BE470" s="186">
        <f>IF(N470="základní",J470,0)</f>
        <v>0</v>
      </c>
      <c r="BF470" s="186">
        <f>IF(N470="snížená",J470,0)</f>
        <v>0</v>
      </c>
      <c r="BG470" s="186">
        <f>IF(N470="zákl. přenesená",J470,0)</f>
        <v>0</v>
      </c>
      <c r="BH470" s="186">
        <f>IF(N470="sníž. přenesená",J470,0)</f>
        <v>0</v>
      </c>
      <c r="BI470" s="186">
        <f>IF(N470="nulová",J470,0)</f>
        <v>0</v>
      </c>
      <c r="BJ470" s="18" t="s">
        <v>81</v>
      </c>
      <c r="BK470" s="186">
        <f>ROUND(I470*H470,2)</f>
        <v>0</v>
      </c>
      <c r="BL470" s="18" t="s">
        <v>266</v>
      </c>
      <c r="BM470" s="185" t="s">
        <v>1054</v>
      </c>
    </row>
    <row r="471" spans="1:65" s="2" customFormat="1">
      <c r="A471" s="35"/>
      <c r="B471" s="36"/>
      <c r="C471" s="37"/>
      <c r="D471" s="187" t="s">
        <v>154</v>
      </c>
      <c r="E471" s="37"/>
      <c r="F471" s="188" t="s">
        <v>752</v>
      </c>
      <c r="G471" s="37"/>
      <c r="H471" s="37"/>
      <c r="I471" s="189"/>
      <c r="J471" s="37"/>
      <c r="K471" s="37"/>
      <c r="L471" s="40"/>
      <c r="M471" s="190"/>
      <c r="N471" s="191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154</v>
      </c>
      <c r="AU471" s="18" t="s">
        <v>83</v>
      </c>
    </row>
    <row r="472" spans="1:65" s="2" customFormat="1" ht="19.5">
      <c r="A472" s="35"/>
      <c r="B472" s="36"/>
      <c r="C472" s="37"/>
      <c r="D472" s="187" t="s">
        <v>754</v>
      </c>
      <c r="E472" s="37"/>
      <c r="F472" s="236" t="s">
        <v>755</v>
      </c>
      <c r="G472" s="37"/>
      <c r="H472" s="37"/>
      <c r="I472" s="189"/>
      <c r="J472" s="37"/>
      <c r="K472" s="37"/>
      <c r="L472" s="40"/>
      <c r="M472" s="190"/>
      <c r="N472" s="191"/>
      <c r="O472" s="65"/>
      <c r="P472" s="65"/>
      <c r="Q472" s="65"/>
      <c r="R472" s="65"/>
      <c r="S472" s="65"/>
      <c r="T472" s="66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754</v>
      </c>
      <c r="AU472" s="18" t="s">
        <v>83</v>
      </c>
    </row>
    <row r="473" spans="1:65" s="14" customFormat="1">
      <c r="B473" s="204"/>
      <c r="C473" s="205"/>
      <c r="D473" s="187" t="s">
        <v>158</v>
      </c>
      <c r="E473" s="206" t="s">
        <v>19</v>
      </c>
      <c r="F473" s="207" t="s">
        <v>1055</v>
      </c>
      <c r="G473" s="205"/>
      <c r="H473" s="208">
        <v>1.4999999999999999E-2</v>
      </c>
      <c r="I473" s="209"/>
      <c r="J473" s="205"/>
      <c r="K473" s="205"/>
      <c r="L473" s="210"/>
      <c r="M473" s="211"/>
      <c r="N473" s="212"/>
      <c r="O473" s="212"/>
      <c r="P473" s="212"/>
      <c r="Q473" s="212"/>
      <c r="R473" s="212"/>
      <c r="S473" s="212"/>
      <c r="T473" s="213"/>
      <c r="AT473" s="214" t="s">
        <v>158</v>
      </c>
      <c r="AU473" s="214" t="s">
        <v>83</v>
      </c>
      <c r="AV473" s="14" t="s">
        <v>83</v>
      </c>
      <c r="AW473" s="14" t="s">
        <v>35</v>
      </c>
      <c r="AX473" s="14" t="s">
        <v>73</v>
      </c>
      <c r="AY473" s="214" t="s">
        <v>145</v>
      </c>
    </row>
    <row r="474" spans="1:65" s="15" customFormat="1">
      <c r="B474" s="215"/>
      <c r="C474" s="216"/>
      <c r="D474" s="187" t="s">
        <v>158</v>
      </c>
      <c r="E474" s="217" t="s">
        <v>19</v>
      </c>
      <c r="F474" s="218" t="s">
        <v>170</v>
      </c>
      <c r="G474" s="216"/>
      <c r="H474" s="219">
        <v>1.4999999999999999E-2</v>
      </c>
      <c r="I474" s="220"/>
      <c r="J474" s="216"/>
      <c r="K474" s="216"/>
      <c r="L474" s="221"/>
      <c r="M474" s="222"/>
      <c r="N474" s="223"/>
      <c r="O474" s="223"/>
      <c r="P474" s="223"/>
      <c r="Q474" s="223"/>
      <c r="R474" s="223"/>
      <c r="S474" s="223"/>
      <c r="T474" s="224"/>
      <c r="AT474" s="225" t="s">
        <v>158</v>
      </c>
      <c r="AU474" s="225" t="s">
        <v>83</v>
      </c>
      <c r="AV474" s="15" t="s">
        <v>152</v>
      </c>
      <c r="AW474" s="15" t="s">
        <v>35</v>
      </c>
      <c r="AX474" s="15" t="s">
        <v>81</v>
      </c>
      <c r="AY474" s="225" t="s">
        <v>145</v>
      </c>
    </row>
    <row r="475" spans="1:65" s="2" customFormat="1" ht="16.5" customHeight="1">
      <c r="A475" s="35"/>
      <c r="B475" s="36"/>
      <c r="C475" s="226" t="s">
        <v>597</v>
      </c>
      <c r="D475" s="226" t="s">
        <v>188</v>
      </c>
      <c r="E475" s="227" t="s">
        <v>758</v>
      </c>
      <c r="F475" s="228" t="s">
        <v>759</v>
      </c>
      <c r="G475" s="229" t="s">
        <v>225</v>
      </c>
      <c r="H475" s="230">
        <v>0.03</v>
      </c>
      <c r="I475" s="231"/>
      <c r="J475" s="232">
        <f>ROUND(I475*H475,2)</f>
        <v>0</v>
      </c>
      <c r="K475" s="228" t="s">
        <v>151</v>
      </c>
      <c r="L475" s="233"/>
      <c r="M475" s="234" t="s">
        <v>19</v>
      </c>
      <c r="N475" s="235" t="s">
        <v>44</v>
      </c>
      <c r="O475" s="65"/>
      <c r="P475" s="183">
        <f>O475*H475</f>
        <v>0</v>
      </c>
      <c r="Q475" s="183">
        <v>1</v>
      </c>
      <c r="R475" s="183">
        <f>Q475*H475</f>
        <v>0.03</v>
      </c>
      <c r="S475" s="183">
        <v>0</v>
      </c>
      <c r="T475" s="184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85" t="s">
        <v>385</v>
      </c>
      <c r="AT475" s="185" t="s">
        <v>188</v>
      </c>
      <c r="AU475" s="185" t="s">
        <v>83</v>
      </c>
      <c r="AY475" s="18" t="s">
        <v>145</v>
      </c>
      <c r="BE475" s="186">
        <f>IF(N475="základní",J475,0)</f>
        <v>0</v>
      </c>
      <c r="BF475" s="186">
        <f>IF(N475="snížená",J475,0)</f>
        <v>0</v>
      </c>
      <c r="BG475" s="186">
        <f>IF(N475="zákl. přenesená",J475,0)</f>
        <v>0</v>
      </c>
      <c r="BH475" s="186">
        <f>IF(N475="sníž. přenesená",J475,0)</f>
        <v>0</v>
      </c>
      <c r="BI475" s="186">
        <f>IF(N475="nulová",J475,0)</f>
        <v>0</v>
      </c>
      <c r="BJ475" s="18" t="s">
        <v>81</v>
      </c>
      <c r="BK475" s="186">
        <f>ROUND(I475*H475,2)</f>
        <v>0</v>
      </c>
      <c r="BL475" s="18" t="s">
        <v>266</v>
      </c>
      <c r="BM475" s="185" t="s">
        <v>1056</v>
      </c>
    </row>
    <row r="476" spans="1:65" s="2" customFormat="1">
      <c r="A476" s="35"/>
      <c r="B476" s="36"/>
      <c r="C476" s="37"/>
      <c r="D476" s="187" t="s">
        <v>154</v>
      </c>
      <c r="E476" s="37"/>
      <c r="F476" s="188" t="s">
        <v>759</v>
      </c>
      <c r="G476" s="37"/>
      <c r="H476" s="37"/>
      <c r="I476" s="189"/>
      <c r="J476" s="37"/>
      <c r="K476" s="37"/>
      <c r="L476" s="40"/>
      <c r="M476" s="190"/>
      <c r="N476" s="191"/>
      <c r="O476" s="65"/>
      <c r="P476" s="65"/>
      <c r="Q476" s="65"/>
      <c r="R476" s="65"/>
      <c r="S476" s="65"/>
      <c r="T476" s="66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154</v>
      </c>
      <c r="AU476" s="18" t="s">
        <v>83</v>
      </c>
    </row>
    <row r="477" spans="1:65" s="2" customFormat="1" ht="19.5">
      <c r="A477" s="35"/>
      <c r="B477" s="36"/>
      <c r="C477" s="37"/>
      <c r="D477" s="187" t="s">
        <v>754</v>
      </c>
      <c r="E477" s="37"/>
      <c r="F477" s="236" t="s">
        <v>761</v>
      </c>
      <c r="G477" s="37"/>
      <c r="H477" s="37"/>
      <c r="I477" s="189"/>
      <c r="J477" s="37"/>
      <c r="K477" s="37"/>
      <c r="L477" s="40"/>
      <c r="M477" s="190"/>
      <c r="N477" s="191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754</v>
      </c>
      <c r="AU477" s="18" t="s">
        <v>83</v>
      </c>
    </row>
    <row r="478" spans="1:65" s="14" customFormat="1">
      <c r="B478" s="204"/>
      <c r="C478" s="205"/>
      <c r="D478" s="187" t="s">
        <v>158</v>
      </c>
      <c r="E478" s="206" t="s">
        <v>19</v>
      </c>
      <c r="F478" s="207" t="s">
        <v>1057</v>
      </c>
      <c r="G478" s="205"/>
      <c r="H478" s="208">
        <v>0.03</v>
      </c>
      <c r="I478" s="209"/>
      <c r="J478" s="205"/>
      <c r="K478" s="205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158</v>
      </c>
      <c r="AU478" s="214" t="s">
        <v>83</v>
      </c>
      <c r="AV478" s="14" t="s">
        <v>83</v>
      </c>
      <c r="AW478" s="14" t="s">
        <v>35</v>
      </c>
      <c r="AX478" s="14" t="s">
        <v>73</v>
      </c>
      <c r="AY478" s="214" t="s">
        <v>145</v>
      </c>
    </row>
    <row r="479" spans="1:65" s="15" customFormat="1">
      <c r="B479" s="215"/>
      <c r="C479" s="216"/>
      <c r="D479" s="187" t="s">
        <v>158</v>
      </c>
      <c r="E479" s="217" t="s">
        <v>19</v>
      </c>
      <c r="F479" s="218" t="s">
        <v>170</v>
      </c>
      <c r="G479" s="216"/>
      <c r="H479" s="219">
        <v>0.03</v>
      </c>
      <c r="I479" s="220"/>
      <c r="J479" s="216"/>
      <c r="K479" s="216"/>
      <c r="L479" s="221"/>
      <c r="M479" s="222"/>
      <c r="N479" s="223"/>
      <c r="O479" s="223"/>
      <c r="P479" s="223"/>
      <c r="Q479" s="223"/>
      <c r="R479" s="223"/>
      <c r="S479" s="223"/>
      <c r="T479" s="224"/>
      <c r="AT479" s="225" t="s">
        <v>158</v>
      </c>
      <c r="AU479" s="225" t="s">
        <v>83</v>
      </c>
      <c r="AV479" s="15" t="s">
        <v>152</v>
      </c>
      <c r="AW479" s="15" t="s">
        <v>35</v>
      </c>
      <c r="AX479" s="15" t="s">
        <v>81</v>
      </c>
      <c r="AY479" s="225" t="s">
        <v>145</v>
      </c>
    </row>
    <row r="480" spans="1:65" s="12" customFormat="1" ht="25.9" customHeight="1">
      <c r="B480" s="158"/>
      <c r="C480" s="159"/>
      <c r="D480" s="160" t="s">
        <v>72</v>
      </c>
      <c r="E480" s="161" t="s">
        <v>188</v>
      </c>
      <c r="F480" s="161" t="s">
        <v>763</v>
      </c>
      <c r="G480" s="159"/>
      <c r="H480" s="159"/>
      <c r="I480" s="162"/>
      <c r="J480" s="163">
        <f>BK480</f>
        <v>0</v>
      </c>
      <c r="K480" s="159"/>
      <c r="L480" s="164"/>
      <c r="M480" s="165"/>
      <c r="N480" s="166"/>
      <c r="O480" s="166"/>
      <c r="P480" s="167">
        <f>P481</f>
        <v>0</v>
      </c>
      <c r="Q480" s="166"/>
      <c r="R480" s="167">
        <f>R481</f>
        <v>1.4800000000000001E-2</v>
      </c>
      <c r="S480" s="166"/>
      <c r="T480" s="168">
        <f>T481</f>
        <v>0</v>
      </c>
      <c r="AR480" s="169" t="s">
        <v>171</v>
      </c>
      <c r="AT480" s="170" t="s">
        <v>72</v>
      </c>
      <c r="AU480" s="170" t="s">
        <v>73</v>
      </c>
      <c r="AY480" s="169" t="s">
        <v>145</v>
      </c>
      <c r="BK480" s="171">
        <f>BK481</f>
        <v>0</v>
      </c>
    </row>
    <row r="481" spans="1:65" s="12" customFormat="1" ht="22.9" customHeight="1">
      <c r="B481" s="158"/>
      <c r="C481" s="159"/>
      <c r="D481" s="160" t="s">
        <v>72</v>
      </c>
      <c r="E481" s="172" t="s">
        <v>764</v>
      </c>
      <c r="F481" s="172" t="s">
        <v>765</v>
      </c>
      <c r="G481" s="159"/>
      <c r="H481" s="159"/>
      <c r="I481" s="162"/>
      <c r="J481" s="173">
        <f>BK481</f>
        <v>0</v>
      </c>
      <c r="K481" s="159"/>
      <c r="L481" s="164"/>
      <c r="M481" s="165"/>
      <c r="N481" s="166"/>
      <c r="O481" s="166"/>
      <c r="P481" s="167">
        <f>SUM(P482:P488)</f>
        <v>0</v>
      </c>
      <c r="Q481" s="166"/>
      <c r="R481" s="167">
        <f>SUM(R482:R488)</f>
        <v>1.4800000000000001E-2</v>
      </c>
      <c r="S481" s="166"/>
      <c r="T481" s="168">
        <f>SUM(T482:T488)</f>
        <v>0</v>
      </c>
      <c r="AR481" s="169" t="s">
        <v>171</v>
      </c>
      <c r="AT481" s="170" t="s">
        <v>72</v>
      </c>
      <c r="AU481" s="170" t="s">
        <v>81</v>
      </c>
      <c r="AY481" s="169" t="s">
        <v>145</v>
      </c>
      <c r="BK481" s="171">
        <f>SUM(BK482:BK488)</f>
        <v>0</v>
      </c>
    </row>
    <row r="482" spans="1:65" s="2" customFormat="1" ht="24.2" customHeight="1">
      <c r="A482" s="35"/>
      <c r="B482" s="36"/>
      <c r="C482" s="174" t="s">
        <v>612</v>
      </c>
      <c r="D482" s="174" t="s">
        <v>147</v>
      </c>
      <c r="E482" s="175" t="s">
        <v>767</v>
      </c>
      <c r="F482" s="176" t="s">
        <v>768</v>
      </c>
      <c r="G482" s="177" t="s">
        <v>181</v>
      </c>
      <c r="H482" s="178">
        <v>4</v>
      </c>
      <c r="I482" s="179"/>
      <c r="J482" s="180">
        <f>ROUND(I482*H482,2)</f>
        <v>0</v>
      </c>
      <c r="K482" s="176" t="s">
        <v>151</v>
      </c>
      <c r="L482" s="40"/>
      <c r="M482" s="181" t="s">
        <v>19</v>
      </c>
      <c r="N482" s="182" t="s">
        <v>44</v>
      </c>
      <c r="O482" s="65"/>
      <c r="P482" s="183">
        <f>O482*H482</f>
        <v>0</v>
      </c>
      <c r="Q482" s="183">
        <v>0</v>
      </c>
      <c r="R482" s="183">
        <f>Q482*H482</f>
        <v>0</v>
      </c>
      <c r="S482" s="183">
        <v>0</v>
      </c>
      <c r="T482" s="184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85" t="s">
        <v>657</v>
      </c>
      <c r="AT482" s="185" t="s">
        <v>147</v>
      </c>
      <c r="AU482" s="185" t="s">
        <v>83</v>
      </c>
      <c r="AY482" s="18" t="s">
        <v>145</v>
      </c>
      <c r="BE482" s="186">
        <f>IF(N482="základní",J482,0)</f>
        <v>0</v>
      </c>
      <c r="BF482" s="186">
        <f>IF(N482="snížená",J482,0)</f>
        <v>0</v>
      </c>
      <c r="BG482" s="186">
        <f>IF(N482="zákl. přenesená",J482,0)</f>
        <v>0</v>
      </c>
      <c r="BH482" s="186">
        <f>IF(N482="sníž. přenesená",J482,0)</f>
        <v>0</v>
      </c>
      <c r="BI482" s="186">
        <f>IF(N482="nulová",J482,0)</f>
        <v>0</v>
      </c>
      <c r="BJ482" s="18" t="s">
        <v>81</v>
      </c>
      <c r="BK482" s="186">
        <f>ROUND(I482*H482,2)</f>
        <v>0</v>
      </c>
      <c r="BL482" s="18" t="s">
        <v>657</v>
      </c>
      <c r="BM482" s="185" t="s">
        <v>1058</v>
      </c>
    </row>
    <row r="483" spans="1:65" s="2" customFormat="1" ht="29.25">
      <c r="A483" s="35"/>
      <c r="B483" s="36"/>
      <c r="C483" s="37"/>
      <c r="D483" s="187" t="s">
        <v>154</v>
      </c>
      <c r="E483" s="37"/>
      <c r="F483" s="188" t="s">
        <v>770</v>
      </c>
      <c r="G483" s="37"/>
      <c r="H483" s="37"/>
      <c r="I483" s="189"/>
      <c r="J483" s="37"/>
      <c r="K483" s="37"/>
      <c r="L483" s="40"/>
      <c r="M483" s="190"/>
      <c r="N483" s="191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154</v>
      </c>
      <c r="AU483" s="18" t="s">
        <v>83</v>
      </c>
    </row>
    <row r="484" spans="1:65" s="2" customFormat="1">
      <c r="A484" s="35"/>
      <c r="B484" s="36"/>
      <c r="C484" s="37"/>
      <c r="D484" s="192" t="s">
        <v>156</v>
      </c>
      <c r="E484" s="37"/>
      <c r="F484" s="193" t="s">
        <v>771</v>
      </c>
      <c r="G484" s="37"/>
      <c r="H484" s="37"/>
      <c r="I484" s="189"/>
      <c r="J484" s="37"/>
      <c r="K484" s="37"/>
      <c r="L484" s="40"/>
      <c r="M484" s="190"/>
      <c r="N484" s="191"/>
      <c r="O484" s="65"/>
      <c r="P484" s="65"/>
      <c r="Q484" s="65"/>
      <c r="R484" s="65"/>
      <c r="S484" s="65"/>
      <c r="T484" s="66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156</v>
      </c>
      <c r="AU484" s="18" t="s">
        <v>83</v>
      </c>
    </row>
    <row r="485" spans="1:65" s="14" customFormat="1">
      <c r="B485" s="204"/>
      <c r="C485" s="205"/>
      <c r="D485" s="187" t="s">
        <v>158</v>
      </c>
      <c r="E485" s="206" t="s">
        <v>19</v>
      </c>
      <c r="F485" s="207" t="s">
        <v>1059</v>
      </c>
      <c r="G485" s="205"/>
      <c r="H485" s="208">
        <v>4</v>
      </c>
      <c r="I485" s="209"/>
      <c r="J485" s="205"/>
      <c r="K485" s="205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158</v>
      </c>
      <c r="AU485" s="214" t="s">
        <v>83</v>
      </c>
      <c r="AV485" s="14" t="s">
        <v>83</v>
      </c>
      <c r="AW485" s="14" t="s">
        <v>35</v>
      </c>
      <c r="AX485" s="14" t="s">
        <v>73</v>
      </c>
      <c r="AY485" s="214" t="s">
        <v>145</v>
      </c>
    </row>
    <row r="486" spans="1:65" s="15" customFormat="1">
      <c r="B486" s="215"/>
      <c r="C486" s="216"/>
      <c r="D486" s="187" t="s">
        <v>158</v>
      </c>
      <c r="E486" s="217" t="s">
        <v>19</v>
      </c>
      <c r="F486" s="218" t="s">
        <v>170</v>
      </c>
      <c r="G486" s="216"/>
      <c r="H486" s="219">
        <v>4</v>
      </c>
      <c r="I486" s="220"/>
      <c r="J486" s="216"/>
      <c r="K486" s="216"/>
      <c r="L486" s="221"/>
      <c r="M486" s="222"/>
      <c r="N486" s="223"/>
      <c r="O486" s="223"/>
      <c r="P486" s="223"/>
      <c r="Q486" s="223"/>
      <c r="R486" s="223"/>
      <c r="S486" s="223"/>
      <c r="T486" s="224"/>
      <c r="AT486" s="225" t="s">
        <v>158</v>
      </c>
      <c r="AU486" s="225" t="s">
        <v>83</v>
      </c>
      <c r="AV486" s="15" t="s">
        <v>152</v>
      </c>
      <c r="AW486" s="15" t="s">
        <v>35</v>
      </c>
      <c r="AX486" s="15" t="s">
        <v>81</v>
      </c>
      <c r="AY486" s="225" t="s">
        <v>145</v>
      </c>
    </row>
    <row r="487" spans="1:65" s="2" customFormat="1" ht="16.5" customHeight="1">
      <c r="A487" s="35"/>
      <c r="B487" s="36"/>
      <c r="C487" s="226" t="s">
        <v>622</v>
      </c>
      <c r="D487" s="226" t="s">
        <v>188</v>
      </c>
      <c r="E487" s="227" t="s">
        <v>774</v>
      </c>
      <c r="F487" s="228" t="s">
        <v>775</v>
      </c>
      <c r="G487" s="229" t="s">
        <v>181</v>
      </c>
      <c r="H487" s="230">
        <v>4</v>
      </c>
      <c r="I487" s="231"/>
      <c r="J487" s="232">
        <f>ROUND(I487*H487,2)</f>
        <v>0</v>
      </c>
      <c r="K487" s="228" t="s">
        <v>151</v>
      </c>
      <c r="L487" s="233"/>
      <c r="M487" s="234" t="s">
        <v>19</v>
      </c>
      <c r="N487" s="235" t="s">
        <v>44</v>
      </c>
      <c r="O487" s="65"/>
      <c r="P487" s="183">
        <f>O487*H487</f>
        <v>0</v>
      </c>
      <c r="Q487" s="183">
        <v>3.7000000000000002E-3</v>
      </c>
      <c r="R487" s="183">
        <f>Q487*H487</f>
        <v>1.4800000000000001E-2</v>
      </c>
      <c r="S487" s="183">
        <v>0</v>
      </c>
      <c r="T487" s="184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85" t="s">
        <v>776</v>
      </c>
      <c r="AT487" s="185" t="s">
        <v>188</v>
      </c>
      <c r="AU487" s="185" t="s">
        <v>83</v>
      </c>
      <c r="AY487" s="18" t="s">
        <v>145</v>
      </c>
      <c r="BE487" s="186">
        <f>IF(N487="základní",J487,0)</f>
        <v>0</v>
      </c>
      <c r="BF487" s="186">
        <f>IF(N487="snížená",J487,0)</f>
        <v>0</v>
      </c>
      <c r="BG487" s="186">
        <f>IF(N487="zákl. přenesená",J487,0)</f>
        <v>0</v>
      </c>
      <c r="BH487" s="186">
        <f>IF(N487="sníž. přenesená",J487,0)</f>
        <v>0</v>
      </c>
      <c r="BI487" s="186">
        <f>IF(N487="nulová",J487,0)</f>
        <v>0</v>
      </c>
      <c r="BJ487" s="18" t="s">
        <v>81</v>
      </c>
      <c r="BK487" s="186">
        <f>ROUND(I487*H487,2)</f>
        <v>0</v>
      </c>
      <c r="BL487" s="18" t="s">
        <v>657</v>
      </c>
      <c r="BM487" s="185" t="s">
        <v>1060</v>
      </c>
    </row>
    <row r="488" spans="1:65" s="2" customFormat="1">
      <c r="A488" s="35"/>
      <c r="B488" s="36"/>
      <c r="C488" s="37"/>
      <c r="D488" s="187" t="s">
        <v>154</v>
      </c>
      <c r="E488" s="37"/>
      <c r="F488" s="188" t="s">
        <v>775</v>
      </c>
      <c r="G488" s="37"/>
      <c r="H488" s="37"/>
      <c r="I488" s="189"/>
      <c r="J488" s="37"/>
      <c r="K488" s="37"/>
      <c r="L488" s="40"/>
      <c r="M488" s="237"/>
      <c r="N488" s="238"/>
      <c r="O488" s="239"/>
      <c r="P488" s="239"/>
      <c r="Q488" s="239"/>
      <c r="R488" s="239"/>
      <c r="S488" s="239"/>
      <c r="T488" s="240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154</v>
      </c>
      <c r="AU488" s="18" t="s">
        <v>83</v>
      </c>
    </row>
    <row r="489" spans="1:65" s="2" customFormat="1" ht="6.95" customHeight="1">
      <c r="A489" s="35"/>
      <c r="B489" s="48"/>
      <c r="C489" s="49"/>
      <c r="D489" s="49"/>
      <c r="E489" s="49"/>
      <c r="F489" s="49"/>
      <c r="G489" s="49"/>
      <c r="H489" s="49"/>
      <c r="I489" s="49"/>
      <c r="J489" s="49"/>
      <c r="K489" s="49"/>
      <c r="L489" s="40"/>
      <c r="M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</row>
  </sheetData>
  <sheetProtection algorithmName="SHA-512" hashValue="Q+XvKrLBm1+b1QKXyDNKLHMf+CjlYnYRELmcWIPMXhXEbH5SaFI+CVARFGFnQa7xWVLxGMBIXR+WqR769AvtqA==" saltValue="e5j89fXHKU6e4C7RByTmMN+MMySpoA1VNacosMaC9tvB3j6b5Hq0gZnhkTcldhDGraGiu+9ykiD4vySlni2GEA==" spinCount="100000" sheet="1" objects="1" scenarios="1" formatColumns="0" formatRows="0" autoFilter="0"/>
  <autoFilter ref="C90:K488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/>
    <hyperlink ref="F102" r:id="rId2"/>
    <hyperlink ref="F108" r:id="rId3"/>
    <hyperlink ref="F113" r:id="rId4"/>
    <hyperlink ref="F121" r:id="rId5"/>
    <hyperlink ref="F127" r:id="rId6"/>
    <hyperlink ref="F136" r:id="rId7"/>
    <hyperlink ref="F142" r:id="rId8"/>
    <hyperlink ref="F147" r:id="rId9"/>
    <hyperlink ref="F153" r:id="rId10"/>
    <hyperlink ref="F162" r:id="rId11"/>
    <hyperlink ref="F172" r:id="rId12"/>
    <hyperlink ref="F188" r:id="rId13"/>
    <hyperlink ref="F194" r:id="rId14"/>
    <hyperlink ref="F204" r:id="rId15"/>
    <hyperlink ref="F210" r:id="rId16"/>
    <hyperlink ref="F217" r:id="rId17"/>
    <hyperlink ref="F223" r:id="rId18"/>
    <hyperlink ref="F229" r:id="rId19"/>
    <hyperlink ref="F233" r:id="rId20"/>
    <hyperlink ref="F239" r:id="rId21"/>
    <hyperlink ref="F243" r:id="rId22"/>
    <hyperlink ref="F249" r:id="rId23"/>
    <hyperlink ref="F255" r:id="rId24"/>
    <hyperlink ref="F263" r:id="rId25"/>
    <hyperlink ref="F270" r:id="rId26"/>
    <hyperlink ref="F285" r:id="rId27"/>
    <hyperlink ref="F291" r:id="rId28"/>
    <hyperlink ref="F300" r:id="rId29"/>
    <hyperlink ref="F305" r:id="rId30"/>
    <hyperlink ref="F314" r:id="rId31"/>
    <hyperlink ref="F324" r:id="rId32"/>
    <hyperlink ref="F333" r:id="rId33"/>
    <hyperlink ref="F342" r:id="rId34"/>
    <hyperlink ref="F349" r:id="rId35"/>
    <hyperlink ref="F357" r:id="rId36"/>
    <hyperlink ref="F363" r:id="rId37"/>
    <hyperlink ref="F378" r:id="rId38"/>
    <hyperlink ref="F386" r:id="rId39"/>
    <hyperlink ref="F394" r:id="rId40"/>
    <hyperlink ref="F404" r:id="rId41"/>
    <hyperlink ref="F414" r:id="rId42"/>
    <hyperlink ref="F428" r:id="rId43"/>
    <hyperlink ref="F434" r:id="rId44"/>
    <hyperlink ref="F440" r:id="rId45"/>
    <hyperlink ref="F445" r:id="rId46"/>
    <hyperlink ref="F452" r:id="rId47"/>
    <hyperlink ref="F455" r:id="rId48"/>
    <hyperlink ref="F460" r:id="rId49"/>
    <hyperlink ref="F466" r:id="rId50"/>
    <hyperlink ref="F484" r:id="rId5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topLeftCell="A15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92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71" t="s">
        <v>1061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ROUND((SUM(BE82:BE164)),  2)</f>
        <v>0</v>
      </c>
      <c r="G33" s="35"/>
      <c r="H33" s="35"/>
      <c r="I33" s="119">
        <v>0.21</v>
      </c>
      <c r="J33" s="118">
        <f>ROUND(((SUM(BE82:BE164))*I33),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ROUND((SUM(BF82:BF164)),  2)</f>
        <v>0</v>
      </c>
      <c r="G34" s="35"/>
      <c r="H34" s="35"/>
      <c r="I34" s="119">
        <v>0.15</v>
      </c>
      <c r="J34" s="118">
        <f>ROUND(((SUM(BF82:BF164))*I34),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ROUND((SUM(BG82:BG164)),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ROUND((SUM(BH82:BH164)),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ROUND((SUM(BI82:BI164)),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9" t="str">
        <f>E9</f>
        <v>SO 02.2 - PROPUSTEK KM 113,546 - ŽELEZNIČNÍ SVRŠEK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779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9" customFormat="1" ht="24.95" customHeight="1">
      <c r="B62" s="135"/>
      <c r="C62" s="136"/>
      <c r="D62" s="137" t="s">
        <v>780</v>
      </c>
      <c r="E62" s="138"/>
      <c r="F62" s="138"/>
      <c r="G62" s="138"/>
      <c r="H62" s="138"/>
      <c r="I62" s="138"/>
      <c r="J62" s="139">
        <f>J140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130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7" t="str">
        <f>E7</f>
        <v>Oprava propustků na trati Frýdek Místek - Český Těšín</v>
      </c>
      <c r="F72" s="368"/>
      <c r="G72" s="368"/>
      <c r="H72" s="368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112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30" customHeight="1">
      <c r="A74" s="35"/>
      <c r="B74" s="36"/>
      <c r="C74" s="37"/>
      <c r="D74" s="37"/>
      <c r="E74" s="349" t="str">
        <f>E9</f>
        <v>SO 02.2 - PROPUSTEK KM 113,546 - ŽELEZNIČNÍ SVRŠEK</v>
      </c>
      <c r="F74" s="366"/>
      <c r="G74" s="366"/>
      <c r="H74" s="366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TU 2531 Frýdek Místek - Český Těšín</v>
      </c>
      <c r="G76" s="37"/>
      <c r="H76" s="37"/>
      <c r="I76" s="30" t="s">
        <v>23</v>
      </c>
      <c r="J76" s="60" t="str">
        <f>IF(J12="","",J12)</f>
        <v>21. 3. 2022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25</v>
      </c>
      <c r="D78" s="37"/>
      <c r="E78" s="37"/>
      <c r="F78" s="28" t="str">
        <f>E15</f>
        <v>SŽ, s.o. OŘ Ostrava</v>
      </c>
      <c r="G78" s="37"/>
      <c r="H78" s="37"/>
      <c r="I78" s="30" t="s">
        <v>33</v>
      </c>
      <c r="J78" s="33" t="str">
        <f>E21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31</v>
      </c>
      <c r="D79" s="37"/>
      <c r="E79" s="37"/>
      <c r="F79" s="28" t="str">
        <f>IF(E18="","",E18)</f>
        <v>Vyplň údaj</v>
      </c>
      <c r="G79" s="37"/>
      <c r="H79" s="37"/>
      <c r="I79" s="30" t="s">
        <v>36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131</v>
      </c>
      <c r="D81" s="150" t="s">
        <v>58</v>
      </c>
      <c r="E81" s="150" t="s">
        <v>54</v>
      </c>
      <c r="F81" s="150" t="s">
        <v>55</v>
      </c>
      <c r="G81" s="150" t="s">
        <v>132</v>
      </c>
      <c r="H81" s="150" t="s">
        <v>133</v>
      </c>
      <c r="I81" s="150" t="s">
        <v>134</v>
      </c>
      <c r="J81" s="150" t="s">
        <v>116</v>
      </c>
      <c r="K81" s="151" t="s">
        <v>135</v>
      </c>
      <c r="L81" s="152"/>
      <c r="M81" s="69" t="s">
        <v>19</v>
      </c>
      <c r="N81" s="70" t="s">
        <v>43</v>
      </c>
      <c r="O81" s="70" t="s">
        <v>136</v>
      </c>
      <c r="P81" s="70" t="s">
        <v>137</v>
      </c>
      <c r="Q81" s="70" t="s">
        <v>138</v>
      </c>
      <c r="R81" s="70" t="s">
        <v>139</v>
      </c>
      <c r="S81" s="70" t="s">
        <v>140</v>
      </c>
      <c r="T81" s="71" t="s">
        <v>141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142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P83+P140</f>
        <v>0</v>
      </c>
      <c r="Q82" s="73"/>
      <c r="R82" s="155">
        <f>R83+R140</f>
        <v>20.542240000000003</v>
      </c>
      <c r="S82" s="73"/>
      <c r="T82" s="156">
        <f>T83+T140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72</v>
      </c>
      <c r="AU82" s="18" t="s">
        <v>117</v>
      </c>
      <c r="BK82" s="157">
        <f>BK83+BK140</f>
        <v>0</v>
      </c>
    </row>
    <row r="83" spans="1:65" s="12" customFormat="1" ht="25.9" customHeight="1">
      <c r="B83" s="158"/>
      <c r="C83" s="159"/>
      <c r="D83" s="160" t="s">
        <v>72</v>
      </c>
      <c r="E83" s="161" t="s">
        <v>143</v>
      </c>
      <c r="F83" s="161" t="s">
        <v>144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20.542240000000003</v>
      </c>
      <c r="S83" s="166"/>
      <c r="T83" s="168">
        <f>T84</f>
        <v>0</v>
      </c>
      <c r="AR83" s="169" t="s">
        <v>81</v>
      </c>
      <c r="AT83" s="170" t="s">
        <v>72</v>
      </c>
      <c r="AU83" s="170" t="s">
        <v>73</v>
      </c>
      <c r="AY83" s="169" t="s">
        <v>145</v>
      </c>
      <c r="BK83" s="171">
        <f>BK84</f>
        <v>0</v>
      </c>
    </row>
    <row r="84" spans="1:65" s="12" customFormat="1" ht="22.9" customHeight="1">
      <c r="B84" s="158"/>
      <c r="C84" s="159"/>
      <c r="D84" s="160" t="s">
        <v>72</v>
      </c>
      <c r="E84" s="172" t="s">
        <v>187</v>
      </c>
      <c r="F84" s="172" t="s">
        <v>781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SUM(P85:P139)</f>
        <v>0</v>
      </c>
      <c r="Q84" s="166"/>
      <c r="R84" s="167">
        <f>SUM(R85:R139)</f>
        <v>20.542240000000003</v>
      </c>
      <c r="S84" s="166"/>
      <c r="T84" s="168">
        <f>SUM(T85:T139)</f>
        <v>0</v>
      </c>
      <c r="AR84" s="169" t="s">
        <v>81</v>
      </c>
      <c r="AT84" s="170" t="s">
        <v>72</v>
      </c>
      <c r="AU84" s="170" t="s">
        <v>81</v>
      </c>
      <c r="AY84" s="169" t="s">
        <v>145</v>
      </c>
      <c r="BK84" s="171">
        <f>SUM(BK85:BK139)</f>
        <v>0</v>
      </c>
    </row>
    <row r="85" spans="1:65" s="2" customFormat="1" ht="24.2" customHeight="1">
      <c r="A85" s="35"/>
      <c r="B85" s="36"/>
      <c r="C85" s="174" t="s">
        <v>81</v>
      </c>
      <c r="D85" s="174" t="s">
        <v>147</v>
      </c>
      <c r="E85" s="175" t="s">
        <v>782</v>
      </c>
      <c r="F85" s="176" t="s">
        <v>783</v>
      </c>
      <c r="G85" s="177" t="s">
        <v>150</v>
      </c>
      <c r="H85" s="178">
        <v>9.3800000000000008</v>
      </c>
      <c r="I85" s="179"/>
      <c r="J85" s="180">
        <f>ROUND(I85*H85,2)</f>
        <v>0</v>
      </c>
      <c r="K85" s="176" t="s">
        <v>784</v>
      </c>
      <c r="L85" s="40"/>
      <c r="M85" s="181" t="s">
        <v>19</v>
      </c>
      <c r="N85" s="182" t="s">
        <v>44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152</v>
      </c>
      <c r="AT85" s="185" t="s">
        <v>147</v>
      </c>
      <c r="AU85" s="185" t="s">
        <v>83</v>
      </c>
      <c r="AY85" s="18" t="s">
        <v>145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81</v>
      </c>
      <c r="BK85" s="186">
        <f>ROUND(I85*H85,2)</f>
        <v>0</v>
      </c>
      <c r="BL85" s="18" t="s">
        <v>152</v>
      </c>
      <c r="BM85" s="185" t="s">
        <v>1062</v>
      </c>
    </row>
    <row r="86" spans="1:65" s="2" customFormat="1" ht="48.75">
      <c r="A86" s="35"/>
      <c r="B86" s="36"/>
      <c r="C86" s="37"/>
      <c r="D86" s="187" t="s">
        <v>154</v>
      </c>
      <c r="E86" s="37"/>
      <c r="F86" s="188" t="s">
        <v>786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154</v>
      </c>
      <c r="AU86" s="18" t="s">
        <v>83</v>
      </c>
    </row>
    <row r="87" spans="1:65" s="13" customFormat="1">
      <c r="B87" s="194"/>
      <c r="C87" s="195"/>
      <c r="D87" s="187" t="s">
        <v>158</v>
      </c>
      <c r="E87" s="196" t="s">
        <v>19</v>
      </c>
      <c r="F87" s="197" t="s">
        <v>787</v>
      </c>
      <c r="G87" s="195"/>
      <c r="H87" s="196" t="s">
        <v>19</v>
      </c>
      <c r="I87" s="198"/>
      <c r="J87" s="195"/>
      <c r="K87" s="195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158</v>
      </c>
      <c r="AU87" s="203" t="s">
        <v>83</v>
      </c>
      <c r="AV87" s="13" t="s">
        <v>81</v>
      </c>
      <c r="AW87" s="13" t="s">
        <v>35</v>
      </c>
      <c r="AX87" s="13" t="s">
        <v>73</v>
      </c>
      <c r="AY87" s="203" t="s">
        <v>145</v>
      </c>
    </row>
    <row r="88" spans="1:65" s="14" customFormat="1">
      <c r="B88" s="204"/>
      <c r="C88" s="205"/>
      <c r="D88" s="187" t="s">
        <v>158</v>
      </c>
      <c r="E88" s="206" t="s">
        <v>19</v>
      </c>
      <c r="F88" s="207" t="s">
        <v>1063</v>
      </c>
      <c r="G88" s="205"/>
      <c r="H88" s="208">
        <v>9.3800000000000008</v>
      </c>
      <c r="I88" s="209"/>
      <c r="J88" s="205"/>
      <c r="K88" s="205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158</v>
      </c>
      <c r="AU88" s="214" t="s">
        <v>83</v>
      </c>
      <c r="AV88" s="14" t="s">
        <v>83</v>
      </c>
      <c r="AW88" s="14" t="s">
        <v>35</v>
      </c>
      <c r="AX88" s="14" t="s">
        <v>73</v>
      </c>
      <c r="AY88" s="214" t="s">
        <v>145</v>
      </c>
    </row>
    <row r="89" spans="1:65" s="15" customFormat="1">
      <c r="B89" s="215"/>
      <c r="C89" s="216"/>
      <c r="D89" s="187" t="s">
        <v>158</v>
      </c>
      <c r="E89" s="217" t="s">
        <v>19</v>
      </c>
      <c r="F89" s="218" t="s">
        <v>170</v>
      </c>
      <c r="G89" s="216"/>
      <c r="H89" s="219">
        <v>9.3800000000000008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158</v>
      </c>
      <c r="AU89" s="225" t="s">
        <v>83</v>
      </c>
      <c r="AV89" s="15" t="s">
        <v>152</v>
      </c>
      <c r="AW89" s="15" t="s">
        <v>35</v>
      </c>
      <c r="AX89" s="15" t="s">
        <v>81</v>
      </c>
      <c r="AY89" s="225" t="s">
        <v>145</v>
      </c>
    </row>
    <row r="90" spans="1:65" s="2" customFormat="1" ht="16.5" customHeight="1">
      <c r="A90" s="35"/>
      <c r="B90" s="36"/>
      <c r="C90" s="226" t="s">
        <v>83</v>
      </c>
      <c r="D90" s="226" t="s">
        <v>188</v>
      </c>
      <c r="E90" s="227" t="s">
        <v>789</v>
      </c>
      <c r="F90" s="228" t="s">
        <v>790</v>
      </c>
      <c r="G90" s="229" t="s">
        <v>225</v>
      </c>
      <c r="H90" s="230">
        <v>1.5009999999999999</v>
      </c>
      <c r="I90" s="231"/>
      <c r="J90" s="232">
        <f>ROUND(I90*H90,2)</f>
        <v>0</v>
      </c>
      <c r="K90" s="228" t="s">
        <v>784</v>
      </c>
      <c r="L90" s="233"/>
      <c r="M90" s="234" t="s">
        <v>19</v>
      </c>
      <c r="N90" s="235" t="s">
        <v>44</v>
      </c>
      <c r="O90" s="65"/>
      <c r="P90" s="183">
        <f>O90*H90</f>
        <v>0</v>
      </c>
      <c r="Q90" s="183">
        <v>1</v>
      </c>
      <c r="R90" s="183">
        <f>Q90*H90</f>
        <v>1.5009999999999999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191</v>
      </c>
      <c r="AT90" s="185" t="s">
        <v>188</v>
      </c>
      <c r="AU90" s="185" t="s">
        <v>83</v>
      </c>
      <c r="AY90" s="18" t="s">
        <v>145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152</v>
      </c>
      <c r="BM90" s="185" t="s">
        <v>1064</v>
      </c>
    </row>
    <row r="91" spans="1:65" s="2" customFormat="1">
      <c r="A91" s="35"/>
      <c r="B91" s="36"/>
      <c r="C91" s="37"/>
      <c r="D91" s="187" t="s">
        <v>154</v>
      </c>
      <c r="E91" s="37"/>
      <c r="F91" s="188" t="s">
        <v>790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154</v>
      </c>
      <c r="AU91" s="18" t="s">
        <v>83</v>
      </c>
    </row>
    <row r="92" spans="1:65" s="13" customFormat="1">
      <c r="B92" s="194"/>
      <c r="C92" s="195"/>
      <c r="D92" s="187" t="s">
        <v>158</v>
      </c>
      <c r="E92" s="196" t="s">
        <v>19</v>
      </c>
      <c r="F92" s="197" t="s">
        <v>792</v>
      </c>
      <c r="G92" s="195"/>
      <c r="H92" s="196" t="s">
        <v>19</v>
      </c>
      <c r="I92" s="198"/>
      <c r="J92" s="195"/>
      <c r="K92" s="195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158</v>
      </c>
      <c r="AU92" s="203" t="s">
        <v>83</v>
      </c>
      <c r="AV92" s="13" t="s">
        <v>81</v>
      </c>
      <c r="AW92" s="13" t="s">
        <v>35</v>
      </c>
      <c r="AX92" s="13" t="s">
        <v>73</v>
      </c>
      <c r="AY92" s="203" t="s">
        <v>145</v>
      </c>
    </row>
    <row r="93" spans="1:65" s="14" customFormat="1">
      <c r="B93" s="204"/>
      <c r="C93" s="205"/>
      <c r="D93" s="187" t="s">
        <v>158</v>
      </c>
      <c r="E93" s="206" t="s">
        <v>19</v>
      </c>
      <c r="F93" s="207" t="s">
        <v>1065</v>
      </c>
      <c r="G93" s="205"/>
      <c r="H93" s="208">
        <v>1.5009999999999999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158</v>
      </c>
      <c r="AU93" s="214" t="s">
        <v>83</v>
      </c>
      <c r="AV93" s="14" t="s">
        <v>83</v>
      </c>
      <c r="AW93" s="14" t="s">
        <v>35</v>
      </c>
      <c r="AX93" s="14" t="s">
        <v>73</v>
      </c>
      <c r="AY93" s="214" t="s">
        <v>145</v>
      </c>
    </row>
    <row r="94" spans="1:65" s="15" customFormat="1">
      <c r="B94" s="215"/>
      <c r="C94" s="216"/>
      <c r="D94" s="187" t="s">
        <v>158</v>
      </c>
      <c r="E94" s="217" t="s">
        <v>19</v>
      </c>
      <c r="F94" s="218" t="s">
        <v>170</v>
      </c>
      <c r="G94" s="216"/>
      <c r="H94" s="219">
        <v>1.5009999999999999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158</v>
      </c>
      <c r="AU94" s="225" t="s">
        <v>83</v>
      </c>
      <c r="AV94" s="15" t="s">
        <v>152</v>
      </c>
      <c r="AW94" s="15" t="s">
        <v>35</v>
      </c>
      <c r="AX94" s="15" t="s">
        <v>81</v>
      </c>
      <c r="AY94" s="225" t="s">
        <v>145</v>
      </c>
    </row>
    <row r="95" spans="1:65" s="2" customFormat="1" ht="16.5" customHeight="1">
      <c r="A95" s="35"/>
      <c r="B95" s="36"/>
      <c r="C95" s="174" t="s">
        <v>171</v>
      </c>
      <c r="D95" s="174" t="s">
        <v>147</v>
      </c>
      <c r="E95" s="175" t="s">
        <v>794</v>
      </c>
      <c r="F95" s="176" t="s">
        <v>795</v>
      </c>
      <c r="G95" s="177" t="s">
        <v>203</v>
      </c>
      <c r="H95" s="178">
        <v>0.93799999999999994</v>
      </c>
      <c r="I95" s="179"/>
      <c r="J95" s="180">
        <f>ROUND(I95*H95,2)</f>
        <v>0</v>
      </c>
      <c r="K95" s="176" t="s">
        <v>784</v>
      </c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152</v>
      </c>
      <c r="AT95" s="185" t="s">
        <v>147</v>
      </c>
      <c r="AU95" s="185" t="s">
        <v>83</v>
      </c>
      <c r="AY95" s="18" t="s">
        <v>145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152</v>
      </c>
      <c r="BM95" s="185" t="s">
        <v>1066</v>
      </c>
    </row>
    <row r="96" spans="1:65" s="2" customFormat="1" ht="48.75">
      <c r="A96" s="35"/>
      <c r="B96" s="36"/>
      <c r="C96" s="37"/>
      <c r="D96" s="187" t="s">
        <v>154</v>
      </c>
      <c r="E96" s="37"/>
      <c r="F96" s="188" t="s">
        <v>797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83</v>
      </c>
    </row>
    <row r="97" spans="1:65" s="13" customFormat="1">
      <c r="B97" s="194"/>
      <c r="C97" s="195"/>
      <c r="D97" s="187" t="s">
        <v>158</v>
      </c>
      <c r="E97" s="196" t="s">
        <v>19</v>
      </c>
      <c r="F97" s="197" t="s">
        <v>787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158</v>
      </c>
      <c r="AU97" s="203" t="s">
        <v>83</v>
      </c>
      <c r="AV97" s="13" t="s">
        <v>81</v>
      </c>
      <c r="AW97" s="13" t="s">
        <v>35</v>
      </c>
      <c r="AX97" s="13" t="s">
        <v>73</v>
      </c>
      <c r="AY97" s="203" t="s">
        <v>145</v>
      </c>
    </row>
    <row r="98" spans="1:65" s="14" customFormat="1">
      <c r="B98" s="204"/>
      <c r="C98" s="205"/>
      <c r="D98" s="187" t="s">
        <v>158</v>
      </c>
      <c r="E98" s="206" t="s">
        <v>19</v>
      </c>
      <c r="F98" s="207" t="s">
        <v>1067</v>
      </c>
      <c r="G98" s="205"/>
      <c r="H98" s="208">
        <v>0.93799999999999994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158</v>
      </c>
      <c r="AU98" s="214" t="s">
        <v>83</v>
      </c>
      <c r="AV98" s="14" t="s">
        <v>83</v>
      </c>
      <c r="AW98" s="14" t="s">
        <v>35</v>
      </c>
      <c r="AX98" s="14" t="s">
        <v>73</v>
      </c>
      <c r="AY98" s="214" t="s">
        <v>145</v>
      </c>
    </row>
    <row r="99" spans="1:65" s="15" customFormat="1">
      <c r="B99" s="215"/>
      <c r="C99" s="216"/>
      <c r="D99" s="187" t="s">
        <v>158</v>
      </c>
      <c r="E99" s="217" t="s">
        <v>19</v>
      </c>
      <c r="F99" s="218" t="s">
        <v>170</v>
      </c>
      <c r="G99" s="216"/>
      <c r="H99" s="219">
        <v>0.93799999999999994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158</v>
      </c>
      <c r="AU99" s="225" t="s">
        <v>83</v>
      </c>
      <c r="AV99" s="15" t="s">
        <v>152</v>
      </c>
      <c r="AW99" s="15" t="s">
        <v>35</v>
      </c>
      <c r="AX99" s="15" t="s">
        <v>81</v>
      </c>
      <c r="AY99" s="225" t="s">
        <v>145</v>
      </c>
    </row>
    <row r="100" spans="1:65" s="2" customFormat="1" ht="24.2" customHeight="1">
      <c r="A100" s="35"/>
      <c r="B100" s="36"/>
      <c r="C100" s="174" t="s">
        <v>152</v>
      </c>
      <c r="D100" s="174" t="s">
        <v>147</v>
      </c>
      <c r="E100" s="175" t="s">
        <v>799</v>
      </c>
      <c r="F100" s="176" t="s">
        <v>800</v>
      </c>
      <c r="G100" s="177" t="s">
        <v>203</v>
      </c>
      <c r="H100" s="178">
        <v>11.199</v>
      </c>
      <c r="I100" s="179"/>
      <c r="J100" s="180">
        <f>ROUND(I100*H100,2)</f>
        <v>0</v>
      </c>
      <c r="K100" s="176" t="s">
        <v>784</v>
      </c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152</v>
      </c>
      <c r="AT100" s="185" t="s">
        <v>147</v>
      </c>
      <c r="AU100" s="185" t="s">
        <v>83</v>
      </c>
      <c r="AY100" s="18" t="s">
        <v>145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152</v>
      </c>
      <c r="BM100" s="185" t="s">
        <v>1068</v>
      </c>
    </row>
    <row r="101" spans="1:65" s="2" customFormat="1" ht="78">
      <c r="A101" s="35"/>
      <c r="B101" s="36"/>
      <c r="C101" s="37"/>
      <c r="D101" s="187" t="s">
        <v>154</v>
      </c>
      <c r="E101" s="37"/>
      <c r="F101" s="188" t="s">
        <v>802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83</v>
      </c>
    </row>
    <row r="102" spans="1:65" s="13" customFormat="1">
      <c r="B102" s="194"/>
      <c r="C102" s="195"/>
      <c r="D102" s="187" t="s">
        <v>158</v>
      </c>
      <c r="E102" s="196" t="s">
        <v>19</v>
      </c>
      <c r="F102" s="197" t="s">
        <v>803</v>
      </c>
      <c r="G102" s="195"/>
      <c r="H102" s="196" t="s">
        <v>19</v>
      </c>
      <c r="I102" s="198"/>
      <c r="J102" s="195"/>
      <c r="K102" s="195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158</v>
      </c>
      <c r="AU102" s="203" t="s">
        <v>83</v>
      </c>
      <c r="AV102" s="13" t="s">
        <v>81</v>
      </c>
      <c r="AW102" s="13" t="s">
        <v>35</v>
      </c>
      <c r="AX102" s="13" t="s">
        <v>73</v>
      </c>
      <c r="AY102" s="203" t="s">
        <v>145</v>
      </c>
    </row>
    <row r="103" spans="1:65" s="14" customFormat="1">
      <c r="B103" s="204"/>
      <c r="C103" s="205"/>
      <c r="D103" s="187" t="s">
        <v>158</v>
      </c>
      <c r="E103" s="206" t="s">
        <v>19</v>
      </c>
      <c r="F103" s="207" t="s">
        <v>1069</v>
      </c>
      <c r="G103" s="205"/>
      <c r="H103" s="208">
        <v>11.199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158</v>
      </c>
      <c r="AU103" s="214" t="s">
        <v>83</v>
      </c>
      <c r="AV103" s="14" t="s">
        <v>83</v>
      </c>
      <c r="AW103" s="14" t="s">
        <v>35</v>
      </c>
      <c r="AX103" s="14" t="s">
        <v>73</v>
      </c>
      <c r="AY103" s="214" t="s">
        <v>145</v>
      </c>
    </row>
    <row r="104" spans="1:65" s="15" customFormat="1">
      <c r="B104" s="215"/>
      <c r="C104" s="216"/>
      <c r="D104" s="187" t="s">
        <v>158</v>
      </c>
      <c r="E104" s="217" t="s">
        <v>19</v>
      </c>
      <c r="F104" s="218" t="s">
        <v>170</v>
      </c>
      <c r="G104" s="216"/>
      <c r="H104" s="219">
        <v>11.199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158</v>
      </c>
      <c r="AU104" s="225" t="s">
        <v>83</v>
      </c>
      <c r="AV104" s="15" t="s">
        <v>152</v>
      </c>
      <c r="AW104" s="15" t="s">
        <v>35</v>
      </c>
      <c r="AX104" s="15" t="s">
        <v>81</v>
      </c>
      <c r="AY104" s="225" t="s">
        <v>145</v>
      </c>
    </row>
    <row r="105" spans="1:65" s="2" customFormat="1" ht="16.5" customHeight="1">
      <c r="A105" s="35"/>
      <c r="B105" s="36"/>
      <c r="C105" s="226" t="s">
        <v>187</v>
      </c>
      <c r="D105" s="226" t="s">
        <v>188</v>
      </c>
      <c r="E105" s="227" t="s">
        <v>805</v>
      </c>
      <c r="F105" s="228" t="s">
        <v>806</v>
      </c>
      <c r="G105" s="229" t="s">
        <v>225</v>
      </c>
      <c r="H105" s="230">
        <v>19.038</v>
      </c>
      <c r="I105" s="231"/>
      <c r="J105" s="232">
        <f>ROUND(I105*H105,2)</f>
        <v>0</v>
      </c>
      <c r="K105" s="228" t="s">
        <v>784</v>
      </c>
      <c r="L105" s="233"/>
      <c r="M105" s="234" t="s">
        <v>19</v>
      </c>
      <c r="N105" s="235" t="s">
        <v>44</v>
      </c>
      <c r="O105" s="65"/>
      <c r="P105" s="183">
        <f>O105*H105</f>
        <v>0</v>
      </c>
      <c r="Q105" s="183">
        <v>1</v>
      </c>
      <c r="R105" s="183">
        <f>Q105*H105</f>
        <v>19.038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807</v>
      </c>
      <c r="AT105" s="185" t="s">
        <v>188</v>
      </c>
      <c r="AU105" s="185" t="s">
        <v>83</v>
      </c>
      <c r="AY105" s="18" t="s">
        <v>145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81</v>
      </c>
      <c r="BK105" s="186">
        <f>ROUND(I105*H105,2)</f>
        <v>0</v>
      </c>
      <c r="BL105" s="18" t="s">
        <v>807</v>
      </c>
      <c r="BM105" s="185" t="s">
        <v>1070</v>
      </c>
    </row>
    <row r="106" spans="1:65" s="2" customFormat="1">
      <c r="A106" s="35"/>
      <c r="B106" s="36"/>
      <c r="C106" s="37"/>
      <c r="D106" s="187" t="s">
        <v>154</v>
      </c>
      <c r="E106" s="37"/>
      <c r="F106" s="188" t="s">
        <v>806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83</v>
      </c>
    </row>
    <row r="107" spans="1:65" s="13" customFormat="1">
      <c r="B107" s="194"/>
      <c r="C107" s="195"/>
      <c r="D107" s="187" t="s">
        <v>158</v>
      </c>
      <c r="E107" s="196" t="s">
        <v>19</v>
      </c>
      <c r="F107" s="197" t="s">
        <v>809</v>
      </c>
      <c r="G107" s="195"/>
      <c r="H107" s="196" t="s">
        <v>19</v>
      </c>
      <c r="I107" s="198"/>
      <c r="J107" s="195"/>
      <c r="K107" s="195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158</v>
      </c>
      <c r="AU107" s="203" t="s">
        <v>83</v>
      </c>
      <c r="AV107" s="13" t="s">
        <v>81</v>
      </c>
      <c r="AW107" s="13" t="s">
        <v>35</v>
      </c>
      <c r="AX107" s="13" t="s">
        <v>73</v>
      </c>
      <c r="AY107" s="203" t="s">
        <v>145</v>
      </c>
    </row>
    <row r="108" spans="1:65" s="14" customFormat="1">
      <c r="B108" s="204"/>
      <c r="C108" s="205"/>
      <c r="D108" s="187" t="s">
        <v>158</v>
      </c>
      <c r="E108" s="206" t="s">
        <v>19</v>
      </c>
      <c r="F108" s="207" t="s">
        <v>1071</v>
      </c>
      <c r="G108" s="205"/>
      <c r="H108" s="208">
        <v>19.038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158</v>
      </c>
      <c r="AU108" s="214" t="s">
        <v>83</v>
      </c>
      <c r="AV108" s="14" t="s">
        <v>83</v>
      </c>
      <c r="AW108" s="14" t="s">
        <v>35</v>
      </c>
      <c r="AX108" s="14" t="s">
        <v>73</v>
      </c>
      <c r="AY108" s="214" t="s">
        <v>145</v>
      </c>
    </row>
    <row r="109" spans="1:65" s="15" customFormat="1">
      <c r="B109" s="215"/>
      <c r="C109" s="216"/>
      <c r="D109" s="187" t="s">
        <v>158</v>
      </c>
      <c r="E109" s="217" t="s">
        <v>19</v>
      </c>
      <c r="F109" s="218" t="s">
        <v>170</v>
      </c>
      <c r="G109" s="216"/>
      <c r="H109" s="219">
        <v>19.038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158</v>
      </c>
      <c r="AU109" s="225" t="s">
        <v>83</v>
      </c>
      <c r="AV109" s="15" t="s">
        <v>152</v>
      </c>
      <c r="AW109" s="15" t="s">
        <v>35</v>
      </c>
      <c r="AX109" s="15" t="s">
        <v>81</v>
      </c>
      <c r="AY109" s="225" t="s">
        <v>145</v>
      </c>
    </row>
    <row r="110" spans="1:65" s="2" customFormat="1" ht="24.2" customHeight="1">
      <c r="A110" s="35"/>
      <c r="B110" s="36"/>
      <c r="C110" s="174" t="s">
        <v>193</v>
      </c>
      <c r="D110" s="174" t="s">
        <v>147</v>
      </c>
      <c r="E110" s="175" t="s">
        <v>813</v>
      </c>
      <c r="F110" s="176" t="s">
        <v>814</v>
      </c>
      <c r="G110" s="177" t="s">
        <v>150</v>
      </c>
      <c r="H110" s="178">
        <v>15.6</v>
      </c>
      <c r="I110" s="179"/>
      <c r="J110" s="180">
        <f>ROUND(I110*H110,2)</f>
        <v>0</v>
      </c>
      <c r="K110" s="176" t="s">
        <v>784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152</v>
      </c>
      <c r="AT110" s="185" t="s">
        <v>147</v>
      </c>
      <c r="AU110" s="185" t="s">
        <v>83</v>
      </c>
      <c r="AY110" s="18" t="s">
        <v>145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152</v>
      </c>
      <c r="BM110" s="185" t="s">
        <v>1072</v>
      </c>
    </row>
    <row r="111" spans="1:65" s="2" customFormat="1" ht="39">
      <c r="A111" s="35"/>
      <c r="B111" s="36"/>
      <c r="C111" s="37"/>
      <c r="D111" s="187" t="s">
        <v>154</v>
      </c>
      <c r="E111" s="37"/>
      <c r="F111" s="188" t="s">
        <v>816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83</v>
      </c>
    </row>
    <row r="112" spans="1:65" s="13" customFormat="1">
      <c r="B112" s="194"/>
      <c r="C112" s="195"/>
      <c r="D112" s="187" t="s">
        <v>158</v>
      </c>
      <c r="E112" s="196" t="s">
        <v>19</v>
      </c>
      <c r="F112" s="197" t="s">
        <v>817</v>
      </c>
      <c r="G112" s="195"/>
      <c r="H112" s="196" t="s">
        <v>19</v>
      </c>
      <c r="I112" s="198"/>
      <c r="J112" s="195"/>
      <c r="K112" s="195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158</v>
      </c>
      <c r="AU112" s="203" t="s">
        <v>83</v>
      </c>
      <c r="AV112" s="13" t="s">
        <v>81</v>
      </c>
      <c r="AW112" s="13" t="s">
        <v>35</v>
      </c>
      <c r="AX112" s="13" t="s">
        <v>73</v>
      </c>
      <c r="AY112" s="203" t="s">
        <v>145</v>
      </c>
    </row>
    <row r="113" spans="1:65" s="14" customFormat="1">
      <c r="B113" s="204"/>
      <c r="C113" s="205"/>
      <c r="D113" s="187" t="s">
        <v>158</v>
      </c>
      <c r="E113" s="206" t="s">
        <v>19</v>
      </c>
      <c r="F113" s="207" t="s">
        <v>1073</v>
      </c>
      <c r="G113" s="205"/>
      <c r="H113" s="208">
        <v>15.6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158</v>
      </c>
      <c r="AU113" s="214" t="s">
        <v>83</v>
      </c>
      <c r="AV113" s="14" t="s">
        <v>83</v>
      </c>
      <c r="AW113" s="14" t="s">
        <v>35</v>
      </c>
      <c r="AX113" s="14" t="s">
        <v>73</v>
      </c>
      <c r="AY113" s="214" t="s">
        <v>145</v>
      </c>
    </row>
    <row r="114" spans="1:65" s="15" customFormat="1">
      <c r="B114" s="215"/>
      <c r="C114" s="216"/>
      <c r="D114" s="187" t="s">
        <v>158</v>
      </c>
      <c r="E114" s="217" t="s">
        <v>19</v>
      </c>
      <c r="F114" s="218" t="s">
        <v>170</v>
      </c>
      <c r="G114" s="216"/>
      <c r="H114" s="219">
        <v>15.6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158</v>
      </c>
      <c r="AU114" s="225" t="s">
        <v>83</v>
      </c>
      <c r="AV114" s="15" t="s">
        <v>152</v>
      </c>
      <c r="AW114" s="15" t="s">
        <v>35</v>
      </c>
      <c r="AX114" s="15" t="s">
        <v>81</v>
      </c>
      <c r="AY114" s="225" t="s">
        <v>145</v>
      </c>
    </row>
    <row r="115" spans="1:65" s="2" customFormat="1" ht="21.75" customHeight="1">
      <c r="A115" s="35"/>
      <c r="B115" s="36"/>
      <c r="C115" s="226" t="s">
        <v>200</v>
      </c>
      <c r="D115" s="226" t="s">
        <v>188</v>
      </c>
      <c r="E115" s="227" t="s">
        <v>819</v>
      </c>
      <c r="F115" s="228" t="s">
        <v>820</v>
      </c>
      <c r="G115" s="229" t="s">
        <v>452</v>
      </c>
      <c r="H115" s="230">
        <v>18</v>
      </c>
      <c r="I115" s="231"/>
      <c r="J115" s="232">
        <f>ROUND(I115*H115,2)</f>
        <v>0</v>
      </c>
      <c r="K115" s="228" t="s">
        <v>784</v>
      </c>
      <c r="L115" s="233"/>
      <c r="M115" s="234" t="s">
        <v>19</v>
      </c>
      <c r="N115" s="235" t="s">
        <v>44</v>
      </c>
      <c r="O115" s="65"/>
      <c r="P115" s="183">
        <f>O115*H115</f>
        <v>0</v>
      </c>
      <c r="Q115" s="183">
        <v>1.8000000000000001E-4</v>
      </c>
      <c r="R115" s="183">
        <f>Q115*H115</f>
        <v>3.2400000000000003E-3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191</v>
      </c>
      <c r="AT115" s="185" t="s">
        <v>188</v>
      </c>
      <c r="AU115" s="185" t="s">
        <v>83</v>
      </c>
      <c r="AY115" s="18" t="s">
        <v>145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81</v>
      </c>
      <c r="BK115" s="186">
        <f>ROUND(I115*H115,2)</f>
        <v>0</v>
      </c>
      <c r="BL115" s="18" t="s">
        <v>152</v>
      </c>
      <c r="BM115" s="185" t="s">
        <v>1074</v>
      </c>
    </row>
    <row r="116" spans="1:65" s="2" customFormat="1">
      <c r="A116" s="35"/>
      <c r="B116" s="36"/>
      <c r="C116" s="37"/>
      <c r="D116" s="187" t="s">
        <v>154</v>
      </c>
      <c r="E116" s="37"/>
      <c r="F116" s="188" t="s">
        <v>820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154</v>
      </c>
      <c r="AU116" s="18" t="s">
        <v>83</v>
      </c>
    </row>
    <row r="117" spans="1:65" s="13" customFormat="1">
      <c r="B117" s="194"/>
      <c r="C117" s="195"/>
      <c r="D117" s="187" t="s">
        <v>158</v>
      </c>
      <c r="E117" s="196" t="s">
        <v>19</v>
      </c>
      <c r="F117" s="197" t="s">
        <v>822</v>
      </c>
      <c r="G117" s="195"/>
      <c r="H117" s="196" t="s">
        <v>19</v>
      </c>
      <c r="I117" s="198"/>
      <c r="J117" s="195"/>
      <c r="K117" s="195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158</v>
      </c>
      <c r="AU117" s="203" t="s">
        <v>83</v>
      </c>
      <c r="AV117" s="13" t="s">
        <v>81</v>
      </c>
      <c r="AW117" s="13" t="s">
        <v>35</v>
      </c>
      <c r="AX117" s="13" t="s">
        <v>73</v>
      </c>
      <c r="AY117" s="203" t="s">
        <v>145</v>
      </c>
    </row>
    <row r="118" spans="1:65" s="14" customFormat="1">
      <c r="B118" s="204"/>
      <c r="C118" s="205"/>
      <c r="D118" s="187" t="s">
        <v>158</v>
      </c>
      <c r="E118" s="206" t="s">
        <v>19</v>
      </c>
      <c r="F118" s="207" t="s">
        <v>1075</v>
      </c>
      <c r="G118" s="205"/>
      <c r="H118" s="208">
        <v>18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158</v>
      </c>
      <c r="AU118" s="214" t="s">
        <v>83</v>
      </c>
      <c r="AV118" s="14" t="s">
        <v>83</v>
      </c>
      <c r="AW118" s="14" t="s">
        <v>35</v>
      </c>
      <c r="AX118" s="14" t="s">
        <v>73</v>
      </c>
      <c r="AY118" s="214" t="s">
        <v>145</v>
      </c>
    </row>
    <row r="119" spans="1:65" s="15" customFormat="1">
      <c r="B119" s="215"/>
      <c r="C119" s="216"/>
      <c r="D119" s="187" t="s">
        <v>158</v>
      </c>
      <c r="E119" s="217" t="s">
        <v>19</v>
      </c>
      <c r="F119" s="218" t="s">
        <v>170</v>
      </c>
      <c r="G119" s="216"/>
      <c r="H119" s="219">
        <v>18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158</v>
      </c>
      <c r="AU119" s="225" t="s">
        <v>83</v>
      </c>
      <c r="AV119" s="15" t="s">
        <v>152</v>
      </c>
      <c r="AW119" s="15" t="s">
        <v>35</v>
      </c>
      <c r="AX119" s="15" t="s">
        <v>81</v>
      </c>
      <c r="AY119" s="225" t="s">
        <v>145</v>
      </c>
    </row>
    <row r="120" spans="1:65" s="2" customFormat="1" ht="24.2" customHeight="1">
      <c r="A120" s="35"/>
      <c r="B120" s="36"/>
      <c r="C120" s="174" t="s">
        <v>191</v>
      </c>
      <c r="D120" s="174" t="s">
        <v>147</v>
      </c>
      <c r="E120" s="175" t="s">
        <v>824</v>
      </c>
      <c r="F120" s="176" t="s">
        <v>825</v>
      </c>
      <c r="G120" s="177" t="s">
        <v>826</v>
      </c>
      <c r="H120" s="178">
        <v>6.0000000000000001E-3</v>
      </c>
      <c r="I120" s="179"/>
      <c r="J120" s="180">
        <f>ROUND(I120*H120,2)</f>
        <v>0</v>
      </c>
      <c r="K120" s="176" t="s">
        <v>784</v>
      </c>
      <c r="L120" s="40"/>
      <c r="M120" s="181" t="s">
        <v>19</v>
      </c>
      <c r="N120" s="182" t="s">
        <v>44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152</v>
      </c>
      <c r="AT120" s="185" t="s">
        <v>147</v>
      </c>
      <c r="AU120" s="185" t="s">
        <v>83</v>
      </c>
      <c r="AY120" s="18" t="s">
        <v>145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81</v>
      </c>
      <c r="BK120" s="186">
        <f>ROUND(I120*H120,2)</f>
        <v>0</v>
      </c>
      <c r="BL120" s="18" t="s">
        <v>152</v>
      </c>
      <c r="BM120" s="185" t="s">
        <v>1076</v>
      </c>
    </row>
    <row r="121" spans="1:65" s="2" customFormat="1" ht="48.75">
      <c r="A121" s="35"/>
      <c r="B121" s="36"/>
      <c r="C121" s="37"/>
      <c r="D121" s="187" t="s">
        <v>154</v>
      </c>
      <c r="E121" s="37"/>
      <c r="F121" s="188" t="s">
        <v>828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83</v>
      </c>
    </row>
    <row r="122" spans="1:65" s="13" customFormat="1">
      <c r="B122" s="194"/>
      <c r="C122" s="195"/>
      <c r="D122" s="187" t="s">
        <v>158</v>
      </c>
      <c r="E122" s="196" t="s">
        <v>19</v>
      </c>
      <c r="F122" s="197" t="s">
        <v>829</v>
      </c>
      <c r="G122" s="195"/>
      <c r="H122" s="196" t="s">
        <v>19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158</v>
      </c>
      <c r="AU122" s="203" t="s">
        <v>83</v>
      </c>
      <c r="AV122" s="13" t="s">
        <v>81</v>
      </c>
      <c r="AW122" s="13" t="s">
        <v>35</v>
      </c>
      <c r="AX122" s="13" t="s">
        <v>73</v>
      </c>
      <c r="AY122" s="203" t="s">
        <v>145</v>
      </c>
    </row>
    <row r="123" spans="1:65" s="14" customFormat="1">
      <c r="B123" s="204"/>
      <c r="C123" s="205"/>
      <c r="D123" s="187" t="s">
        <v>158</v>
      </c>
      <c r="E123" s="206" t="s">
        <v>19</v>
      </c>
      <c r="F123" s="207" t="s">
        <v>1077</v>
      </c>
      <c r="G123" s="205"/>
      <c r="H123" s="208">
        <v>6.0000000000000001E-3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158</v>
      </c>
      <c r="AU123" s="214" t="s">
        <v>83</v>
      </c>
      <c r="AV123" s="14" t="s">
        <v>83</v>
      </c>
      <c r="AW123" s="14" t="s">
        <v>35</v>
      </c>
      <c r="AX123" s="14" t="s">
        <v>73</v>
      </c>
      <c r="AY123" s="214" t="s">
        <v>145</v>
      </c>
    </row>
    <row r="124" spans="1:65" s="15" customFormat="1">
      <c r="B124" s="215"/>
      <c r="C124" s="216"/>
      <c r="D124" s="187" t="s">
        <v>158</v>
      </c>
      <c r="E124" s="217" t="s">
        <v>19</v>
      </c>
      <c r="F124" s="218" t="s">
        <v>170</v>
      </c>
      <c r="G124" s="216"/>
      <c r="H124" s="219">
        <v>6.0000000000000001E-3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158</v>
      </c>
      <c r="AU124" s="225" t="s">
        <v>83</v>
      </c>
      <c r="AV124" s="15" t="s">
        <v>152</v>
      </c>
      <c r="AW124" s="15" t="s">
        <v>35</v>
      </c>
      <c r="AX124" s="15" t="s">
        <v>81</v>
      </c>
      <c r="AY124" s="225" t="s">
        <v>145</v>
      </c>
    </row>
    <row r="125" spans="1:65" s="2" customFormat="1" ht="24.2" customHeight="1">
      <c r="A125" s="35"/>
      <c r="B125" s="36"/>
      <c r="C125" s="174" t="s">
        <v>217</v>
      </c>
      <c r="D125" s="174" t="s">
        <v>147</v>
      </c>
      <c r="E125" s="175" t="s">
        <v>831</v>
      </c>
      <c r="F125" s="176" t="s">
        <v>832</v>
      </c>
      <c r="G125" s="177" t="s">
        <v>826</v>
      </c>
      <c r="H125" s="178">
        <v>6.0000000000000001E-3</v>
      </c>
      <c r="I125" s="179"/>
      <c r="J125" s="180">
        <f>ROUND(I125*H125,2)</f>
        <v>0</v>
      </c>
      <c r="K125" s="176" t="s">
        <v>784</v>
      </c>
      <c r="L125" s="40"/>
      <c r="M125" s="181" t="s">
        <v>19</v>
      </c>
      <c r="N125" s="182" t="s">
        <v>44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152</v>
      </c>
      <c r="AT125" s="185" t="s">
        <v>147</v>
      </c>
      <c r="AU125" s="185" t="s">
        <v>83</v>
      </c>
      <c r="AY125" s="18" t="s">
        <v>145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152</v>
      </c>
      <c r="BM125" s="185" t="s">
        <v>1078</v>
      </c>
    </row>
    <row r="126" spans="1:65" s="2" customFormat="1" ht="58.5">
      <c r="A126" s="35"/>
      <c r="B126" s="36"/>
      <c r="C126" s="37"/>
      <c r="D126" s="187" t="s">
        <v>154</v>
      </c>
      <c r="E126" s="37"/>
      <c r="F126" s="188" t="s">
        <v>834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154</v>
      </c>
      <c r="AU126" s="18" t="s">
        <v>83</v>
      </c>
    </row>
    <row r="127" spans="1:65" s="13" customFormat="1">
      <c r="B127" s="194"/>
      <c r="C127" s="195"/>
      <c r="D127" s="187" t="s">
        <v>158</v>
      </c>
      <c r="E127" s="196" t="s">
        <v>19</v>
      </c>
      <c r="F127" s="197" t="s">
        <v>835</v>
      </c>
      <c r="G127" s="195"/>
      <c r="H127" s="196" t="s">
        <v>19</v>
      </c>
      <c r="I127" s="198"/>
      <c r="J127" s="195"/>
      <c r="K127" s="195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158</v>
      </c>
      <c r="AU127" s="203" t="s">
        <v>83</v>
      </c>
      <c r="AV127" s="13" t="s">
        <v>81</v>
      </c>
      <c r="AW127" s="13" t="s">
        <v>35</v>
      </c>
      <c r="AX127" s="13" t="s">
        <v>73</v>
      </c>
      <c r="AY127" s="203" t="s">
        <v>145</v>
      </c>
    </row>
    <row r="128" spans="1:65" s="14" customFormat="1">
      <c r="B128" s="204"/>
      <c r="C128" s="205"/>
      <c r="D128" s="187" t="s">
        <v>158</v>
      </c>
      <c r="E128" s="206" t="s">
        <v>19</v>
      </c>
      <c r="F128" s="207" t="s">
        <v>1079</v>
      </c>
      <c r="G128" s="205"/>
      <c r="H128" s="208">
        <v>6.0000000000000001E-3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158</v>
      </c>
      <c r="AU128" s="214" t="s">
        <v>83</v>
      </c>
      <c r="AV128" s="14" t="s">
        <v>83</v>
      </c>
      <c r="AW128" s="14" t="s">
        <v>35</v>
      </c>
      <c r="AX128" s="14" t="s">
        <v>73</v>
      </c>
      <c r="AY128" s="214" t="s">
        <v>145</v>
      </c>
    </row>
    <row r="129" spans="1:65" s="15" customFormat="1">
      <c r="B129" s="215"/>
      <c r="C129" s="216"/>
      <c r="D129" s="187" t="s">
        <v>158</v>
      </c>
      <c r="E129" s="217" t="s">
        <v>19</v>
      </c>
      <c r="F129" s="218" t="s">
        <v>170</v>
      </c>
      <c r="G129" s="216"/>
      <c r="H129" s="219">
        <v>6.0000000000000001E-3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158</v>
      </c>
      <c r="AU129" s="225" t="s">
        <v>83</v>
      </c>
      <c r="AV129" s="15" t="s">
        <v>152</v>
      </c>
      <c r="AW129" s="15" t="s">
        <v>35</v>
      </c>
      <c r="AX129" s="15" t="s">
        <v>81</v>
      </c>
      <c r="AY129" s="225" t="s">
        <v>145</v>
      </c>
    </row>
    <row r="130" spans="1:65" s="2" customFormat="1" ht="49.15" customHeight="1">
      <c r="A130" s="35"/>
      <c r="B130" s="36"/>
      <c r="C130" s="174" t="s">
        <v>178</v>
      </c>
      <c r="D130" s="174" t="s">
        <v>147</v>
      </c>
      <c r="E130" s="175" t="s">
        <v>837</v>
      </c>
      <c r="F130" s="176" t="s">
        <v>1080</v>
      </c>
      <c r="G130" s="177" t="s">
        <v>452</v>
      </c>
      <c r="H130" s="178">
        <v>4</v>
      </c>
      <c r="I130" s="179"/>
      <c r="J130" s="180">
        <f>ROUND(I130*H130,2)</f>
        <v>0</v>
      </c>
      <c r="K130" s="176" t="s">
        <v>19</v>
      </c>
      <c r="L130" s="40"/>
      <c r="M130" s="181" t="s">
        <v>19</v>
      </c>
      <c r="N130" s="182" t="s">
        <v>44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152</v>
      </c>
      <c r="AT130" s="185" t="s">
        <v>147</v>
      </c>
      <c r="AU130" s="185" t="s">
        <v>83</v>
      </c>
      <c r="AY130" s="18" t="s">
        <v>145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81</v>
      </c>
      <c r="BK130" s="186">
        <f>ROUND(I130*H130,2)</f>
        <v>0</v>
      </c>
      <c r="BL130" s="18" t="s">
        <v>152</v>
      </c>
      <c r="BM130" s="185" t="s">
        <v>1081</v>
      </c>
    </row>
    <row r="131" spans="1:65" s="2" customFormat="1" ht="29.25">
      <c r="A131" s="35"/>
      <c r="B131" s="36"/>
      <c r="C131" s="37"/>
      <c r="D131" s="187" t="s">
        <v>154</v>
      </c>
      <c r="E131" s="37"/>
      <c r="F131" s="188" t="s">
        <v>1082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154</v>
      </c>
      <c r="AU131" s="18" t="s">
        <v>83</v>
      </c>
    </row>
    <row r="132" spans="1:65" s="13" customFormat="1">
      <c r="B132" s="194"/>
      <c r="C132" s="195"/>
      <c r="D132" s="187" t="s">
        <v>158</v>
      </c>
      <c r="E132" s="196" t="s">
        <v>19</v>
      </c>
      <c r="F132" s="197" t="s">
        <v>1083</v>
      </c>
      <c r="G132" s="195"/>
      <c r="H132" s="196" t="s">
        <v>19</v>
      </c>
      <c r="I132" s="198"/>
      <c r="J132" s="195"/>
      <c r="K132" s="195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158</v>
      </c>
      <c r="AU132" s="203" t="s">
        <v>83</v>
      </c>
      <c r="AV132" s="13" t="s">
        <v>81</v>
      </c>
      <c r="AW132" s="13" t="s">
        <v>35</v>
      </c>
      <c r="AX132" s="13" t="s">
        <v>73</v>
      </c>
      <c r="AY132" s="203" t="s">
        <v>145</v>
      </c>
    </row>
    <row r="133" spans="1:65" s="14" customFormat="1">
      <c r="B133" s="204"/>
      <c r="C133" s="205"/>
      <c r="D133" s="187" t="s">
        <v>158</v>
      </c>
      <c r="E133" s="206" t="s">
        <v>19</v>
      </c>
      <c r="F133" s="207" t="s">
        <v>842</v>
      </c>
      <c r="G133" s="205"/>
      <c r="H133" s="208">
        <v>4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158</v>
      </c>
      <c r="AU133" s="214" t="s">
        <v>83</v>
      </c>
      <c r="AV133" s="14" t="s">
        <v>83</v>
      </c>
      <c r="AW133" s="14" t="s">
        <v>35</v>
      </c>
      <c r="AX133" s="14" t="s">
        <v>73</v>
      </c>
      <c r="AY133" s="214" t="s">
        <v>145</v>
      </c>
    </row>
    <row r="134" spans="1:65" s="15" customFormat="1">
      <c r="B134" s="215"/>
      <c r="C134" s="216"/>
      <c r="D134" s="187" t="s">
        <v>158</v>
      </c>
      <c r="E134" s="217" t="s">
        <v>19</v>
      </c>
      <c r="F134" s="218" t="s">
        <v>170</v>
      </c>
      <c r="G134" s="216"/>
      <c r="H134" s="219">
        <v>4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158</v>
      </c>
      <c r="AU134" s="225" t="s">
        <v>83</v>
      </c>
      <c r="AV134" s="15" t="s">
        <v>152</v>
      </c>
      <c r="AW134" s="15" t="s">
        <v>35</v>
      </c>
      <c r="AX134" s="15" t="s">
        <v>81</v>
      </c>
      <c r="AY134" s="225" t="s">
        <v>145</v>
      </c>
    </row>
    <row r="135" spans="1:65" s="2" customFormat="1" ht="24.2" customHeight="1">
      <c r="A135" s="35"/>
      <c r="B135" s="36"/>
      <c r="C135" s="174" t="s">
        <v>231</v>
      </c>
      <c r="D135" s="174" t="s">
        <v>147</v>
      </c>
      <c r="E135" s="175" t="s">
        <v>865</v>
      </c>
      <c r="F135" s="176" t="s">
        <v>866</v>
      </c>
      <c r="G135" s="177" t="s">
        <v>867</v>
      </c>
      <c r="H135" s="178">
        <v>4</v>
      </c>
      <c r="I135" s="179"/>
      <c r="J135" s="180">
        <f>ROUND(I135*H135,2)</f>
        <v>0</v>
      </c>
      <c r="K135" s="176" t="s">
        <v>784</v>
      </c>
      <c r="L135" s="40"/>
      <c r="M135" s="181" t="s">
        <v>19</v>
      </c>
      <c r="N135" s="182" t="s">
        <v>44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152</v>
      </c>
      <c r="AT135" s="185" t="s">
        <v>147</v>
      </c>
      <c r="AU135" s="185" t="s">
        <v>83</v>
      </c>
      <c r="AY135" s="18" t="s">
        <v>145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81</v>
      </c>
      <c r="BK135" s="186">
        <f>ROUND(I135*H135,2)</f>
        <v>0</v>
      </c>
      <c r="BL135" s="18" t="s">
        <v>152</v>
      </c>
      <c r="BM135" s="185" t="s">
        <v>1084</v>
      </c>
    </row>
    <row r="136" spans="1:65" s="2" customFormat="1" ht="68.25">
      <c r="A136" s="35"/>
      <c r="B136" s="36"/>
      <c r="C136" s="37"/>
      <c r="D136" s="187" t="s">
        <v>154</v>
      </c>
      <c r="E136" s="37"/>
      <c r="F136" s="188" t="s">
        <v>869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154</v>
      </c>
      <c r="AU136" s="18" t="s">
        <v>83</v>
      </c>
    </row>
    <row r="137" spans="1:65" s="13" customFormat="1">
      <c r="B137" s="194"/>
      <c r="C137" s="195"/>
      <c r="D137" s="187" t="s">
        <v>158</v>
      </c>
      <c r="E137" s="196" t="s">
        <v>19</v>
      </c>
      <c r="F137" s="197" t="s">
        <v>870</v>
      </c>
      <c r="G137" s="195"/>
      <c r="H137" s="196" t="s">
        <v>19</v>
      </c>
      <c r="I137" s="198"/>
      <c r="J137" s="195"/>
      <c r="K137" s="195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158</v>
      </c>
      <c r="AU137" s="203" t="s">
        <v>83</v>
      </c>
      <c r="AV137" s="13" t="s">
        <v>81</v>
      </c>
      <c r="AW137" s="13" t="s">
        <v>35</v>
      </c>
      <c r="AX137" s="13" t="s">
        <v>73</v>
      </c>
      <c r="AY137" s="203" t="s">
        <v>145</v>
      </c>
    </row>
    <row r="138" spans="1:65" s="14" customFormat="1">
      <c r="B138" s="204"/>
      <c r="C138" s="205"/>
      <c r="D138" s="187" t="s">
        <v>158</v>
      </c>
      <c r="E138" s="206" t="s">
        <v>19</v>
      </c>
      <c r="F138" s="207" t="s">
        <v>842</v>
      </c>
      <c r="G138" s="205"/>
      <c r="H138" s="208">
        <v>4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158</v>
      </c>
      <c r="AU138" s="214" t="s">
        <v>83</v>
      </c>
      <c r="AV138" s="14" t="s">
        <v>83</v>
      </c>
      <c r="AW138" s="14" t="s">
        <v>35</v>
      </c>
      <c r="AX138" s="14" t="s">
        <v>73</v>
      </c>
      <c r="AY138" s="214" t="s">
        <v>145</v>
      </c>
    </row>
    <row r="139" spans="1:65" s="15" customFormat="1">
      <c r="B139" s="215"/>
      <c r="C139" s="216"/>
      <c r="D139" s="187" t="s">
        <v>158</v>
      </c>
      <c r="E139" s="217" t="s">
        <v>19</v>
      </c>
      <c r="F139" s="218" t="s">
        <v>170</v>
      </c>
      <c r="G139" s="216"/>
      <c r="H139" s="219">
        <v>4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158</v>
      </c>
      <c r="AU139" s="225" t="s">
        <v>83</v>
      </c>
      <c r="AV139" s="15" t="s">
        <v>152</v>
      </c>
      <c r="AW139" s="15" t="s">
        <v>35</v>
      </c>
      <c r="AX139" s="15" t="s">
        <v>81</v>
      </c>
      <c r="AY139" s="225" t="s">
        <v>145</v>
      </c>
    </row>
    <row r="140" spans="1:65" s="12" customFormat="1" ht="25.9" customHeight="1">
      <c r="B140" s="158"/>
      <c r="C140" s="159"/>
      <c r="D140" s="160" t="s">
        <v>72</v>
      </c>
      <c r="E140" s="161" t="s">
        <v>884</v>
      </c>
      <c r="F140" s="161" t="s">
        <v>885</v>
      </c>
      <c r="G140" s="159"/>
      <c r="H140" s="159"/>
      <c r="I140" s="162"/>
      <c r="J140" s="163">
        <f>BK140</f>
        <v>0</v>
      </c>
      <c r="K140" s="159"/>
      <c r="L140" s="164"/>
      <c r="M140" s="165"/>
      <c r="N140" s="166"/>
      <c r="O140" s="166"/>
      <c r="P140" s="167">
        <f>SUM(P141:P164)</f>
        <v>0</v>
      </c>
      <c r="Q140" s="166"/>
      <c r="R140" s="167">
        <f>SUM(R141:R164)</f>
        <v>0</v>
      </c>
      <c r="S140" s="166"/>
      <c r="T140" s="168">
        <f>SUM(T141:T164)</f>
        <v>0</v>
      </c>
      <c r="AR140" s="169" t="s">
        <v>152</v>
      </c>
      <c r="AT140" s="170" t="s">
        <v>72</v>
      </c>
      <c r="AU140" s="170" t="s">
        <v>73</v>
      </c>
      <c r="AY140" s="169" t="s">
        <v>145</v>
      </c>
      <c r="BK140" s="171">
        <f>SUM(BK141:BK164)</f>
        <v>0</v>
      </c>
    </row>
    <row r="141" spans="1:65" s="2" customFormat="1" ht="49.15" customHeight="1">
      <c r="A141" s="35"/>
      <c r="B141" s="36"/>
      <c r="C141" s="174" t="s">
        <v>239</v>
      </c>
      <c r="D141" s="174" t="s">
        <v>147</v>
      </c>
      <c r="E141" s="175" t="s">
        <v>886</v>
      </c>
      <c r="F141" s="176" t="s">
        <v>887</v>
      </c>
      <c r="G141" s="177" t="s">
        <v>225</v>
      </c>
      <c r="H141" s="178">
        <v>22.398</v>
      </c>
      <c r="I141" s="179"/>
      <c r="J141" s="180">
        <f>ROUND(I141*H141,2)</f>
        <v>0</v>
      </c>
      <c r="K141" s="176" t="s">
        <v>784</v>
      </c>
      <c r="L141" s="40"/>
      <c r="M141" s="181" t="s">
        <v>19</v>
      </c>
      <c r="N141" s="182" t="s">
        <v>44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807</v>
      </c>
      <c r="AT141" s="185" t="s">
        <v>147</v>
      </c>
      <c r="AU141" s="185" t="s">
        <v>81</v>
      </c>
      <c r="AY141" s="18" t="s">
        <v>145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81</v>
      </c>
      <c r="BK141" s="186">
        <f>ROUND(I141*H141,2)</f>
        <v>0</v>
      </c>
      <c r="BL141" s="18" t="s">
        <v>807</v>
      </c>
      <c r="BM141" s="185" t="s">
        <v>1085</v>
      </c>
    </row>
    <row r="142" spans="1:65" s="2" customFormat="1" ht="97.5">
      <c r="A142" s="35"/>
      <c r="B142" s="36"/>
      <c r="C142" s="37"/>
      <c r="D142" s="187" t="s">
        <v>154</v>
      </c>
      <c r="E142" s="37"/>
      <c r="F142" s="188" t="s">
        <v>889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154</v>
      </c>
      <c r="AU142" s="18" t="s">
        <v>81</v>
      </c>
    </row>
    <row r="143" spans="1:65" s="13" customFormat="1">
      <c r="B143" s="194"/>
      <c r="C143" s="195"/>
      <c r="D143" s="187" t="s">
        <v>158</v>
      </c>
      <c r="E143" s="196" t="s">
        <v>19</v>
      </c>
      <c r="F143" s="197" t="s">
        <v>890</v>
      </c>
      <c r="G143" s="195"/>
      <c r="H143" s="196" t="s">
        <v>19</v>
      </c>
      <c r="I143" s="198"/>
      <c r="J143" s="195"/>
      <c r="K143" s="195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158</v>
      </c>
      <c r="AU143" s="203" t="s">
        <v>81</v>
      </c>
      <c r="AV143" s="13" t="s">
        <v>81</v>
      </c>
      <c r="AW143" s="13" t="s">
        <v>35</v>
      </c>
      <c r="AX143" s="13" t="s">
        <v>73</v>
      </c>
      <c r="AY143" s="203" t="s">
        <v>145</v>
      </c>
    </row>
    <row r="144" spans="1:65" s="14" customFormat="1">
      <c r="B144" s="204"/>
      <c r="C144" s="205"/>
      <c r="D144" s="187" t="s">
        <v>158</v>
      </c>
      <c r="E144" s="206" t="s">
        <v>19</v>
      </c>
      <c r="F144" s="207" t="s">
        <v>1086</v>
      </c>
      <c r="G144" s="205"/>
      <c r="H144" s="208">
        <v>22.398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158</v>
      </c>
      <c r="AU144" s="214" t="s">
        <v>81</v>
      </c>
      <c r="AV144" s="14" t="s">
        <v>83</v>
      </c>
      <c r="AW144" s="14" t="s">
        <v>35</v>
      </c>
      <c r="AX144" s="14" t="s">
        <v>73</v>
      </c>
      <c r="AY144" s="214" t="s">
        <v>145</v>
      </c>
    </row>
    <row r="145" spans="1:65" s="15" customFormat="1">
      <c r="B145" s="215"/>
      <c r="C145" s="216"/>
      <c r="D145" s="187" t="s">
        <v>158</v>
      </c>
      <c r="E145" s="217" t="s">
        <v>19</v>
      </c>
      <c r="F145" s="218" t="s">
        <v>170</v>
      </c>
      <c r="G145" s="216"/>
      <c r="H145" s="219">
        <v>22.398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158</v>
      </c>
      <c r="AU145" s="225" t="s">
        <v>81</v>
      </c>
      <c r="AV145" s="15" t="s">
        <v>152</v>
      </c>
      <c r="AW145" s="15" t="s">
        <v>35</v>
      </c>
      <c r="AX145" s="15" t="s">
        <v>81</v>
      </c>
      <c r="AY145" s="225" t="s">
        <v>145</v>
      </c>
    </row>
    <row r="146" spans="1:65" s="2" customFormat="1" ht="49.15" customHeight="1">
      <c r="A146" s="35"/>
      <c r="B146" s="36"/>
      <c r="C146" s="174" t="s">
        <v>246</v>
      </c>
      <c r="D146" s="174" t="s">
        <v>147</v>
      </c>
      <c r="E146" s="175" t="s">
        <v>892</v>
      </c>
      <c r="F146" s="176" t="s">
        <v>893</v>
      </c>
      <c r="G146" s="177" t="s">
        <v>225</v>
      </c>
      <c r="H146" s="178">
        <v>20.539000000000001</v>
      </c>
      <c r="I146" s="179"/>
      <c r="J146" s="180">
        <f>ROUND(I146*H146,2)</f>
        <v>0</v>
      </c>
      <c r="K146" s="176" t="s">
        <v>784</v>
      </c>
      <c r="L146" s="40"/>
      <c r="M146" s="181" t="s">
        <v>19</v>
      </c>
      <c r="N146" s="182" t="s">
        <v>44</v>
      </c>
      <c r="O146" s="65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5" t="s">
        <v>807</v>
      </c>
      <c r="AT146" s="185" t="s">
        <v>147</v>
      </c>
      <c r="AU146" s="185" t="s">
        <v>81</v>
      </c>
      <c r="AY146" s="18" t="s">
        <v>145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18" t="s">
        <v>81</v>
      </c>
      <c r="BK146" s="186">
        <f>ROUND(I146*H146,2)</f>
        <v>0</v>
      </c>
      <c r="BL146" s="18" t="s">
        <v>807</v>
      </c>
      <c r="BM146" s="185" t="s">
        <v>1087</v>
      </c>
    </row>
    <row r="147" spans="1:65" s="2" customFormat="1" ht="97.5">
      <c r="A147" s="35"/>
      <c r="B147" s="36"/>
      <c r="C147" s="37"/>
      <c r="D147" s="187" t="s">
        <v>154</v>
      </c>
      <c r="E147" s="37"/>
      <c r="F147" s="188" t="s">
        <v>895</v>
      </c>
      <c r="G147" s="37"/>
      <c r="H147" s="37"/>
      <c r="I147" s="189"/>
      <c r="J147" s="37"/>
      <c r="K147" s="37"/>
      <c r="L147" s="40"/>
      <c r="M147" s="190"/>
      <c r="N147" s="191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154</v>
      </c>
      <c r="AU147" s="18" t="s">
        <v>81</v>
      </c>
    </row>
    <row r="148" spans="1:65" s="13" customFormat="1">
      <c r="B148" s="194"/>
      <c r="C148" s="195"/>
      <c r="D148" s="187" t="s">
        <v>158</v>
      </c>
      <c r="E148" s="196" t="s">
        <v>19</v>
      </c>
      <c r="F148" s="197" t="s">
        <v>809</v>
      </c>
      <c r="G148" s="195"/>
      <c r="H148" s="196" t="s">
        <v>19</v>
      </c>
      <c r="I148" s="198"/>
      <c r="J148" s="195"/>
      <c r="K148" s="195"/>
      <c r="L148" s="199"/>
      <c r="M148" s="200"/>
      <c r="N148" s="201"/>
      <c r="O148" s="201"/>
      <c r="P148" s="201"/>
      <c r="Q148" s="201"/>
      <c r="R148" s="201"/>
      <c r="S148" s="201"/>
      <c r="T148" s="202"/>
      <c r="AT148" s="203" t="s">
        <v>158</v>
      </c>
      <c r="AU148" s="203" t="s">
        <v>81</v>
      </c>
      <c r="AV148" s="13" t="s">
        <v>81</v>
      </c>
      <c r="AW148" s="13" t="s">
        <v>35</v>
      </c>
      <c r="AX148" s="13" t="s">
        <v>73</v>
      </c>
      <c r="AY148" s="203" t="s">
        <v>145</v>
      </c>
    </row>
    <row r="149" spans="1:65" s="14" customFormat="1">
      <c r="B149" s="204"/>
      <c r="C149" s="205"/>
      <c r="D149" s="187" t="s">
        <v>158</v>
      </c>
      <c r="E149" s="206" t="s">
        <v>19</v>
      </c>
      <c r="F149" s="207" t="s">
        <v>1071</v>
      </c>
      <c r="G149" s="205"/>
      <c r="H149" s="208">
        <v>19.038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158</v>
      </c>
      <c r="AU149" s="214" t="s">
        <v>81</v>
      </c>
      <c r="AV149" s="14" t="s">
        <v>83</v>
      </c>
      <c r="AW149" s="14" t="s">
        <v>35</v>
      </c>
      <c r="AX149" s="14" t="s">
        <v>73</v>
      </c>
      <c r="AY149" s="214" t="s">
        <v>145</v>
      </c>
    </row>
    <row r="150" spans="1:65" s="13" customFormat="1">
      <c r="B150" s="194"/>
      <c r="C150" s="195"/>
      <c r="D150" s="187" t="s">
        <v>158</v>
      </c>
      <c r="E150" s="196" t="s">
        <v>19</v>
      </c>
      <c r="F150" s="197" t="s">
        <v>792</v>
      </c>
      <c r="G150" s="195"/>
      <c r="H150" s="196" t="s">
        <v>19</v>
      </c>
      <c r="I150" s="198"/>
      <c r="J150" s="195"/>
      <c r="K150" s="195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158</v>
      </c>
      <c r="AU150" s="203" t="s">
        <v>81</v>
      </c>
      <c r="AV150" s="13" t="s">
        <v>81</v>
      </c>
      <c r="AW150" s="13" t="s">
        <v>35</v>
      </c>
      <c r="AX150" s="13" t="s">
        <v>73</v>
      </c>
      <c r="AY150" s="203" t="s">
        <v>145</v>
      </c>
    </row>
    <row r="151" spans="1:65" s="14" customFormat="1">
      <c r="B151" s="204"/>
      <c r="C151" s="205"/>
      <c r="D151" s="187" t="s">
        <v>158</v>
      </c>
      <c r="E151" s="206" t="s">
        <v>19</v>
      </c>
      <c r="F151" s="207" t="s">
        <v>1065</v>
      </c>
      <c r="G151" s="205"/>
      <c r="H151" s="208">
        <v>1.5009999999999999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158</v>
      </c>
      <c r="AU151" s="214" t="s">
        <v>81</v>
      </c>
      <c r="AV151" s="14" t="s">
        <v>83</v>
      </c>
      <c r="AW151" s="14" t="s">
        <v>35</v>
      </c>
      <c r="AX151" s="14" t="s">
        <v>73</v>
      </c>
      <c r="AY151" s="214" t="s">
        <v>145</v>
      </c>
    </row>
    <row r="152" spans="1:65" s="15" customFormat="1">
      <c r="B152" s="215"/>
      <c r="C152" s="216"/>
      <c r="D152" s="187" t="s">
        <v>158</v>
      </c>
      <c r="E152" s="217" t="s">
        <v>19</v>
      </c>
      <c r="F152" s="218" t="s">
        <v>170</v>
      </c>
      <c r="G152" s="216"/>
      <c r="H152" s="219">
        <v>20.539000000000001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158</v>
      </c>
      <c r="AU152" s="225" t="s">
        <v>81</v>
      </c>
      <c r="AV152" s="15" t="s">
        <v>152</v>
      </c>
      <c r="AW152" s="15" t="s">
        <v>35</v>
      </c>
      <c r="AX152" s="15" t="s">
        <v>81</v>
      </c>
      <c r="AY152" s="225" t="s">
        <v>145</v>
      </c>
    </row>
    <row r="153" spans="1:65" s="2" customFormat="1" ht="21.75" customHeight="1">
      <c r="A153" s="35"/>
      <c r="B153" s="36"/>
      <c r="C153" s="174" t="s">
        <v>254</v>
      </c>
      <c r="D153" s="174" t="s">
        <v>147</v>
      </c>
      <c r="E153" s="175" t="s">
        <v>896</v>
      </c>
      <c r="F153" s="176" t="s">
        <v>897</v>
      </c>
      <c r="G153" s="177" t="s">
        <v>225</v>
      </c>
      <c r="H153" s="178">
        <v>20.539000000000001</v>
      </c>
      <c r="I153" s="179"/>
      <c r="J153" s="180">
        <f>ROUND(I153*H153,2)</f>
        <v>0</v>
      </c>
      <c r="K153" s="176" t="s">
        <v>784</v>
      </c>
      <c r="L153" s="40"/>
      <c r="M153" s="181" t="s">
        <v>19</v>
      </c>
      <c r="N153" s="182" t="s">
        <v>44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807</v>
      </c>
      <c r="AT153" s="185" t="s">
        <v>147</v>
      </c>
      <c r="AU153" s="185" t="s">
        <v>81</v>
      </c>
      <c r="AY153" s="18" t="s">
        <v>145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81</v>
      </c>
      <c r="BK153" s="186">
        <f>ROUND(I153*H153,2)</f>
        <v>0</v>
      </c>
      <c r="BL153" s="18" t="s">
        <v>807</v>
      </c>
      <c r="BM153" s="185" t="s">
        <v>1088</v>
      </c>
    </row>
    <row r="154" spans="1:65" s="2" customFormat="1" ht="48.75">
      <c r="A154" s="35"/>
      <c r="B154" s="36"/>
      <c r="C154" s="37"/>
      <c r="D154" s="187" t="s">
        <v>154</v>
      </c>
      <c r="E154" s="37"/>
      <c r="F154" s="188" t="s">
        <v>899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154</v>
      </c>
      <c r="AU154" s="18" t="s">
        <v>81</v>
      </c>
    </row>
    <row r="155" spans="1:65" s="13" customFormat="1">
      <c r="B155" s="194"/>
      <c r="C155" s="195"/>
      <c r="D155" s="187" t="s">
        <v>158</v>
      </c>
      <c r="E155" s="196" t="s">
        <v>19</v>
      </c>
      <c r="F155" s="197" t="s">
        <v>809</v>
      </c>
      <c r="G155" s="195"/>
      <c r="H155" s="196" t="s">
        <v>19</v>
      </c>
      <c r="I155" s="198"/>
      <c r="J155" s="195"/>
      <c r="K155" s="195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158</v>
      </c>
      <c r="AU155" s="203" t="s">
        <v>81</v>
      </c>
      <c r="AV155" s="13" t="s">
        <v>81</v>
      </c>
      <c r="AW155" s="13" t="s">
        <v>35</v>
      </c>
      <c r="AX155" s="13" t="s">
        <v>73</v>
      </c>
      <c r="AY155" s="203" t="s">
        <v>145</v>
      </c>
    </row>
    <row r="156" spans="1:65" s="14" customFormat="1">
      <c r="B156" s="204"/>
      <c r="C156" s="205"/>
      <c r="D156" s="187" t="s">
        <v>158</v>
      </c>
      <c r="E156" s="206" t="s">
        <v>19</v>
      </c>
      <c r="F156" s="207" t="s">
        <v>1071</v>
      </c>
      <c r="G156" s="205"/>
      <c r="H156" s="208">
        <v>19.038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158</v>
      </c>
      <c r="AU156" s="214" t="s">
        <v>81</v>
      </c>
      <c r="AV156" s="14" t="s">
        <v>83</v>
      </c>
      <c r="AW156" s="14" t="s">
        <v>35</v>
      </c>
      <c r="AX156" s="14" t="s">
        <v>73</v>
      </c>
      <c r="AY156" s="214" t="s">
        <v>145</v>
      </c>
    </row>
    <row r="157" spans="1:65" s="13" customFormat="1">
      <c r="B157" s="194"/>
      <c r="C157" s="195"/>
      <c r="D157" s="187" t="s">
        <v>158</v>
      </c>
      <c r="E157" s="196" t="s">
        <v>19</v>
      </c>
      <c r="F157" s="197" t="s">
        <v>792</v>
      </c>
      <c r="G157" s="195"/>
      <c r="H157" s="196" t="s">
        <v>19</v>
      </c>
      <c r="I157" s="198"/>
      <c r="J157" s="195"/>
      <c r="K157" s="195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158</v>
      </c>
      <c r="AU157" s="203" t="s">
        <v>81</v>
      </c>
      <c r="AV157" s="13" t="s">
        <v>81</v>
      </c>
      <c r="AW157" s="13" t="s">
        <v>35</v>
      </c>
      <c r="AX157" s="13" t="s">
        <v>73</v>
      </c>
      <c r="AY157" s="203" t="s">
        <v>145</v>
      </c>
    </row>
    <row r="158" spans="1:65" s="14" customFormat="1">
      <c r="B158" s="204"/>
      <c r="C158" s="205"/>
      <c r="D158" s="187" t="s">
        <v>158</v>
      </c>
      <c r="E158" s="206" t="s">
        <v>19</v>
      </c>
      <c r="F158" s="207" t="s">
        <v>1065</v>
      </c>
      <c r="G158" s="205"/>
      <c r="H158" s="208">
        <v>1.5009999999999999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158</v>
      </c>
      <c r="AU158" s="214" t="s">
        <v>81</v>
      </c>
      <c r="AV158" s="14" t="s">
        <v>83</v>
      </c>
      <c r="AW158" s="14" t="s">
        <v>35</v>
      </c>
      <c r="AX158" s="14" t="s">
        <v>73</v>
      </c>
      <c r="AY158" s="214" t="s">
        <v>145</v>
      </c>
    </row>
    <row r="159" spans="1:65" s="15" customFormat="1">
      <c r="B159" s="215"/>
      <c r="C159" s="216"/>
      <c r="D159" s="187" t="s">
        <v>158</v>
      </c>
      <c r="E159" s="217" t="s">
        <v>19</v>
      </c>
      <c r="F159" s="218" t="s">
        <v>170</v>
      </c>
      <c r="G159" s="216"/>
      <c r="H159" s="219">
        <v>20.539000000000001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158</v>
      </c>
      <c r="AU159" s="225" t="s">
        <v>81</v>
      </c>
      <c r="AV159" s="15" t="s">
        <v>152</v>
      </c>
      <c r="AW159" s="15" t="s">
        <v>35</v>
      </c>
      <c r="AX159" s="15" t="s">
        <v>81</v>
      </c>
      <c r="AY159" s="225" t="s">
        <v>145</v>
      </c>
    </row>
    <row r="160" spans="1:65" s="2" customFormat="1" ht="21.75" customHeight="1">
      <c r="A160" s="35"/>
      <c r="B160" s="36"/>
      <c r="C160" s="174" t="s">
        <v>8</v>
      </c>
      <c r="D160" s="174" t="s">
        <v>147</v>
      </c>
      <c r="E160" s="175" t="s">
        <v>907</v>
      </c>
      <c r="F160" s="176" t="s">
        <v>908</v>
      </c>
      <c r="G160" s="177" t="s">
        <v>225</v>
      </c>
      <c r="H160" s="178">
        <v>22.398</v>
      </c>
      <c r="I160" s="179"/>
      <c r="J160" s="180">
        <f>ROUND(I160*H160,2)</f>
        <v>0</v>
      </c>
      <c r="K160" s="176" t="s">
        <v>784</v>
      </c>
      <c r="L160" s="40"/>
      <c r="M160" s="181" t="s">
        <v>19</v>
      </c>
      <c r="N160" s="182" t="s">
        <v>44</v>
      </c>
      <c r="O160" s="65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807</v>
      </c>
      <c r="AT160" s="185" t="s">
        <v>147</v>
      </c>
      <c r="AU160" s="185" t="s">
        <v>81</v>
      </c>
      <c r="AY160" s="18" t="s">
        <v>145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81</v>
      </c>
      <c r="BK160" s="186">
        <f>ROUND(I160*H160,2)</f>
        <v>0</v>
      </c>
      <c r="BL160" s="18" t="s">
        <v>807</v>
      </c>
      <c r="BM160" s="185" t="s">
        <v>1089</v>
      </c>
    </row>
    <row r="161" spans="1:51" s="2" customFormat="1" ht="58.5">
      <c r="A161" s="35"/>
      <c r="B161" s="36"/>
      <c r="C161" s="37"/>
      <c r="D161" s="187" t="s">
        <v>154</v>
      </c>
      <c r="E161" s="37"/>
      <c r="F161" s="188" t="s">
        <v>910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154</v>
      </c>
      <c r="AU161" s="18" t="s">
        <v>81</v>
      </c>
    </row>
    <row r="162" spans="1:51" s="13" customFormat="1">
      <c r="B162" s="194"/>
      <c r="C162" s="195"/>
      <c r="D162" s="187" t="s">
        <v>158</v>
      </c>
      <c r="E162" s="196" t="s">
        <v>19</v>
      </c>
      <c r="F162" s="197" t="s">
        <v>911</v>
      </c>
      <c r="G162" s="195"/>
      <c r="H162" s="196" t="s">
        <v>19</v>
      </c>
      <c r="I162" s="198"/>
      <c r="J162" s="195"/>
      <c r="K162" s="195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158</v>
      </c>
      <c r="AU162" s="203" t="s">
        <v>81</v>
      </c>
      <c r="AV162" s="13" t="s">
        <v>81</v>
      </c>
      <c r="AW162" s="13" t="s">
        <v>35</v>
      </c>
      <c r="AX162" s="13" t="s">
        <v>73</v>
      </c>
      <c r="AY162" s="203" t="s">
        <v>145</v>
      </c>
    </row>
    <row r="163" spans="1:51" s="14" customFormat="1">
      <c r="B163" s="204"/>
      <c r="C163" s="205"/>
      <c r="D163" s="187" t="s">
        <v>158</v>
      </c>
      <c r="E163" s="206" t="s">
        <v>19</v>
      </c>
      <c r="F163" s="207" t="s">
        <v>1090</v>
      </c>
      <c r="G163" s="205"/>
      <c r="H163" s="208">
        <v>22.398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158</v>
      </c>
      <c r="AU163" s="214" t="s">
        <v>81</v>
      </c>
      <c r="AV163" s="14" t="s">
        <v>83</v>
      </c>
      <c r="AW163" s="14" t="s">
        <v>35</v>
      </c>
      <c r="AX163" s="14" t="s">
        <v>73</v>
      </c>
      <c r="AY163" s="214" t="s">
        <v>145</v>
      </c>
    </row>
    <row r="164" spans="1:51" s="15" customFormat="1">
      <c r="B164" s="215"/>
      <c r="C164" s="216"/>
      <c r="D164" s="187" t="s">
        <v>158</v>
      </c>
      <c r="E164" s="217" t="s">
        <v>19</v>
      </c>
      <c r="F164" s="218" t="s">
        <v>170</v>
      </c>
      <c r="G164" s="216"/>
      <c r="H164" s="219">
        <v>22.398</v>
      </c>
      <c r="I164" s="220"/>
      <c r="J164" s="216"/>
      <c r="K164" s="216"/>
      <c r="L164" s="221"/>
      <c r="M164" s="241"/>
      <c r="N164" s="242"/>
      <c r="O164" s="242"/>
      <c r="P164" s="242"/>
      <c r="Q164" s="242"/>
      <c r="R164" s="242"/>
      <c r="S164" s="242"/>
      <c r="T164" s="243"/>
      <c r="AT164" s="225" t="s">
        <v>158</v>
      </c>
      <c r="AU164" s="225" t="s">
        <v>81</v>
      </c>
      <c r="AV164" s="15" t="s">
        <v>152</v>
      </c>
      <c r="AW164" s="15" t="s">
        <v>35</v>
      </c>
      <c r="AX164" s="15" t="s">
        <v>81</v>
      </c>
      <c r="AY164" s="225" t="s">
        <v>145</v>
      </c>
    </row>
    <row r="165" spans="1:51" s="2" customFormat="1" ht="6.95" customHeight="1">
      <c r="A165" s="35"/>
      <c r="B165" s="48"/>
      <c r="C165" s="49"/>
      <c r="D165" s="49"/>
      <c r="E165" s="49"/>
      <c r="F165" s="49"/>
      <c r="G165" s="49"/>
      <c r="H165" s="49"/>
      <c r="I165" s="49"/>
      <c r="J165" s="49"/>
      <c r="K165" s="49"/>
      <c r="L165" s="40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algorithmName="SHA-512" hashValue="bzFdSSHkbTYMQPo/Zycw+z7FUB/R9MspzrxAtpjrtT5i05Wz1xaIUzlWRu5l5CYLy7egcCskDULRkqs4HJp27w==" saltValue="g+WHkbCpFHw5eKHKpVijW6BKAVrVFjPUE2Jlh5fsFkNExyLn3Qxv+hPRzVlJb2E8hlsjCAc/yrSe59sIR8QPCA==" spinCount="100000" sheet="1" objects="1" scenarios="1" formatColumns="0" formatRows="0" autoFilter="0"/>
  <autoFilter ref="C81:K16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topLeftCell="A12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95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71" t="s">
        <v>1091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ROUND(J80,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ROUND((SUM(BE80:BE124)),  2)</f>
        <v>0</v>
      </c>
      <c r="G33" s="35"/>
      <c r="H33" s="35"/>
      <c r="I33" s="119">
        <v>0.21</v>
      </c>
      <c r="J33" s="118">
        <f>ROUND(((SUM(BE80:BE124))*I33),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ROUND((SUM(BF80:BF124)),  2)</f>
        <v>0</v>
      </c>
      <c r="G34" s="35"/>
      <c r="H34" s="35"/>
      <c r="I34" s="119">
        <v>0.15</v>
      </c>
      <c r="J34" s="118">
        <f>ROUND(((SUM(BF80:BF124))*I34),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ROUND((SUM(BG80:BG124)),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ROUND((SUM(BH80:BH124)),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ROUND((SUM(BI80:BI124)),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9" t="str">
        <f>E9</f>
        <v>SO 02.3 - PROPUSTEK KM 113,546 - KABELOVÉ TRASY SSZT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J80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780</v>
      </c>
      <c r="E60" s="138"/>
      <c r="F60" s="138"/>
      <c r="G60" s="138"/>
      <c r="H60" s="138"/>
      <c r="I60" s="138"/>
      <c r="J60" s="139">
        <f>J81</f>
        <v>0</v>
      </c>
      <c r="K60" s="136"/>
      <c r="L60" s="140"/>
    </row>
    <row r="61" spans="1:47" s="2" customFormat="1" ht="21.75" customHeight="1">
      <c r="A61" s="35"/>
      <c r="B61" s="36"/>
      <c r="C61" s="37"/>
      <c r="D61" s="37"/>
      <c r="E61" s="37"/>
      <c r="F61" s="37"/>
      <c r="G61" s="37"/>
      <c r="H61" s="37"/>
      <c r="I61" s="37"/>
      <c r="J61" s="37"/>
      <c r="K61" s="37"/>
      <c r="L61" s="107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6.95" customHeight="1">
      <c r="A62" s="35"/>
      <c r="B62" s="48"/>
      <c r="C62" s="49"/>
      <c r="D62" s="49"/>
      <c r="E62" s="49"/>
      <c r="F62" s="49"/>
      <c r="G62" s="49"/>
      <c r="H62" s="49"/>
      <c r="I62" s="49"/>
      <c r="J62" s="49"/>
      <c r="K62" s="49"/>
      <c r="L62" s="107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pans="1:63" s="2" customFormat="1" ht="6.95" customHeight="1">
      <c r="A66" s="35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3" s="2" customFormat="1" ht="24.95" customHeight="1">
      <c r="A67" s="35"/>
      <c r="B67" s="36"/>
      <c r="C67" s="24" t="s">
        <v>130</v>
      </c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3" s="2" customFormat="1" ht="6.95" customHeight="1">
      <c r="A68" s="35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3" s="2" customFormat="1" ht="12" customHeight="1">
      <c r="A69" s="35"/>
      <c r="B69" s="36"/>
      <c r="C69" s="30" t="s">
        <v>16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3" s="2" customFormat="1" ht="16.5" customHeight="1">
      <c r="A70" s="35"/>
      <c r="B70" s="36"/>
      <c r="C70" s="37"/>
      <c r="D70" s="37"/>
      <c r="E70" s="367" t="str">
        <f>E7</f>
        <v>Oprava propustků na trati Frýdek Místek - Český Těšín</v>
      </c>
      <c r="F70" s="368"/>
      <c r="G70" s="368"/>
      <c r="H70" s="368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3" s="2" customFormat="1" ht="12" customHeight="1">
      <c r="A71" s="35"/>
      <c r="B71" s="36"/>
      <c r="C71" s="30" t="s">
        <v>112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3" s="2" customFormat="1" ht="30" customHeight="1">
      <c r="A72" s="35"/>
      <c r="B72" s="36"/>
      <c r="C72" s="37"/>
      <c r="D72" s="37"/>
      <c r="E72" s="349" t="str">
        <f>E9</f>
        <v>SO 02.3 - PROPUSTEK KM 113,546 - KABELOVÉ TRASY SSZT</v>
      </c>
      <c r="F72" s="366"/>
      <c r="G72" s="366"/>
      <c r="H72" s="366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3" s="2" customFormat="1" ht="6.95" customHeight="1">
      <c r="A73" s="35"/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3" s="2" customFormat="1" ht="12" customHeight="1">
      <c r="A74" s="35"/>
      <c r="B74" s="36"/>
      <c r="C74" s="30" t="s">
        <v>21</v>
      </c>
      <c r="D74" s="37"/>
      <c r="E74" s="37"/>
      <c r="F74" s="28" t="str">
        <f>F12</f>
        <v>TU 2531 Frýdek Místek - Český Těšín</v>
      </c>
      <c r="G74" s="37"/>
      <c r="H74" s="37"/>
      <c r="I74" s="30" t="s">
        <v>23</v>
      </c>
      <c r="J74" s="60" t="str">
        <f>IF(J12="","",J12)</f>
        <v>21. 3. 2022</v>
      </c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3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3" s="2" customFormat="1" ht="15.2" customHeight="1">
      <c r="A76" s="35"/>
      <c r="B76" s="36"/>
      <c r="C76" s="30" t="s">
        <v>25</v>
      </c>
      <c r="D76" s="37"/>
      <c r="E76" s="37"/>
      <c r="F76" s="28" t="str">
        <f>E15</f>
        <v>SŽ, s.o. OŘ Ostrava</v>
      </c>
      <c r="G76" s="37"/>
      <c r="H76" s="37"/>
      <c r="I76" s="30" t="s">
        <v>33</v>
      </c>
      <c r="J76" s="33" t="str">
        <f>E21</f>
        <v xml:space="preserve"> 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3" s="2" customFormat="1" ht="15.2" customHeight="1">
      <c r="A77" s="35"/>
      <c r="B77" s="36"/>
      <c r="C77" s="30" t="s">
        <v>31</v>
      </c>
      <c r="D77" s="37"/>
      <c r="E77" s="37"/>
      <c r="F77" s="28" t="str">
        <f>IF(E18="","",E18)</f>
        <v>Vyplň údaj</v>
      </c>
      <c r="G77" s="37"/>
      <c r="H77" s="37"/>
      <c r="I77" s="30" t="s">
        <v>36</v>
      </c>
      <c r="J77" s="33" t="str">
        <f>E24</f>
        <v xml:space="preserve"> 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3" s="2" customFormat="1" ht="10.3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63" s="11" customFormat="1" ht="29.25" customHeight="1">
      <c r="A79" s="147"/>
      <c r="B79" s="148"/>
      <c r="C79" s="149" t="s">
        <v>131</v>
      </c>
      <c r="D79" s="150" t="s">
        <v>58</v>
      </c>
      <c r="E79" s="150" t="s">
        <v>54</v>
      </c>
      <c r="F79" s="150" t="s">
        <v>55</v>
      </c>
      <c r="G79" s="150" t="s">
        <v>132</v>
      </c>
      <c r="H79" s="150" t="s">
        <v>133</v>
      </c>
      <c r="I79" s="150" t="s">
        <v>134</v>
      </c>
      <c r="J79" s="150" t="s">
        <v>116</v>
      </c>
      <c r="K79" s="151" t="s">
        <v>135</v>
      </c>
      <c r="L79" s="152"/>
      <c r="M79" s="69" t="s">
        <v>19</v>
      </c>
      <c r="N79" s="70" t="s">
        <v>43</v>
      </c>
      <c r="O79" s="70" t="s">
        <v>136</v>
      </c>
      <c r="P79" s="70" t="s">
        <v>137</v>
      </c>
      <c r="Q79" s="70" t="s">
        <v>138</v>
      </c>
      <c r="R79" s="70" t="s">
        <v>139</v>
      </c>
      <c r="S79" s="70" t="s">
        <v>140</v>
      </c>
      <c r="T79" s="71" t="s">
        <v>141</v>
      </c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</row>
    <row r="80" spans="1:63" s="2" customFormat="1" ht="22.9" customHeight="1">
      <c r="A80" s="35"/>
      <c r="B80" s="36"/>
      <c r="C80" s="76" t="s">
        <v>142</v>
      </c>
      <c r="D80" s="37"/>
      <c r="E80" s="37"/>
      <c r="F80" s="37"/>
      <c r="G80" s="37"/>
      <c r="H80" s="37"/>
      <c r="I80" s="37"/>
      <c r="J80" s="153">
        <f>BK80</f>
        <v>0</v>
      </c>
      <c r="K80" s="37"/>
      <c r="L80" s="40"/>
      <c r="M80" s="72"/>
      <c r="N80" s="154"/>
      <c r="O80" s="73"/>
      <c r="P80" s="155">
        <f>P81</f>
        <v>0</v>
      </c>
      <c r="Q80" s="73"/>
      <c r="R80" s="155">
        <f>R81</f>
        <v>0</v>
      </c>
      <c r="S80" s="73"/>
      <c r="T80" s="156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8" t="s">
        <v>72</v>
      </c>
      <c r="AU80" s="18" t="s">
        <v>117</v>
      </c>
      <c r="BK80" s="157">
        <f>BK81</f>
        <v>0</v>
      </c>
    </row>
    <row r="81" spans="1:65" s="12" customFormat="1" ht="25.9" customHeight="1">
      <c r="B81" s="158"/>
      <c r="C81" s="159"/>
      <c r="D81" s="160" t="s">
        <v>72</v>
      </c>
      <c r="E81" s="161" t="s">
        <v>884</v>
      </c>
      <c r="F81" s="161" t="s">
        <v>885</v>
      </c>
      <c r="G81" s="159"/>
      <c r="H81" s="159"/>
      <c r="I81" s="162"/>
      <c r="J81" s="163">
        <f>BK81</f>
        <v>0</v>
      </c>
      <c r="K81" s="159"/>
      <c r="L81" s="164"/>
      <c r="M81" s="165"/>
      <c r="N81" s="166"/>
      <c r="O81" s="166"/>
      <c r="P81" s="167">
        <f>SUM(P82:P124)</f>
        <v>0</v>
      </c>
      <c r="Q81" s="166"/>
      <c r="R81" s="167">
        <f>SUM(R82:R124)</f>
        <v>0</v>
      </c>
      <c r="S81" s="166"/>
      <c r="T81" s="168">
        <f>SUM(T82:T124)</f>
        <v>0</v>
      </c>
      <c r="AR81" s="169" t="s">
        <v>152</v>
      </c>
      <c r="AT81" s="170" t="s">
        <v>72</v>
      </c>
      <c r="AU81" s="170" t="s">
        <v>73</v>
      </c>
      <c r="AY81" s="169" t="s">
        <v>145</v>
      </c>
      <c r="BK81" s="171">
        <f>SUM(BK82:BK124)</f>
        <v>0</v>
      </c>
    </row>
    <row r="82" spans="1:65" s="2" customFormat="1" ht="24.2" customHeight="1">
      <c r="A82" s="35"/>
      <c r="B82" s="36"/>
      <c r="C82" s="174" t="s">
        <v>81</v>
      </c>
      <c r="D82" s="174" t="s">
        <v>147</v>
      </c>
      <c r="E82" s="175" t="s">
        <v>1092</v>
      </c>
      <c r="F82" s="176" t="s">
        <v>1093</v>
      </c>
      <c r="G82" s="177" t="s">
        <v>181</v>
      </c>
      <c r="H82" s="178">
        <v>10</v>
      </c>
      <c r="I82" s="179"/>
      <c r="J82" s="180">
        <f>ROUND(I82*H82,2)</f>
        <v>0</v>
      </c>
      <c r="K82" s="176" t="s">
        <v>784</v>
      </c>
      <c r="L82" s="40"/>
      <c r="M82" s="181" t="s">
        <v>19</v>
      </c>
      <c r="N82" s="182" t="s">
        <v>44</v>
      </c>
      <c r="O82" s="65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85" t="s">
        <v>266</v>
      </c>
      <c r="AT82" s="185" t="s">
        <v>147</v>
      </c>
      <c r="AU82" s="185" t="s">
        <v>81</v>
      </c>
      <c r="AY82" s="18" t="s">
        <v>145</v>
      </c>
      <c r="BE82" s="186">
        <f>IF(N82="základní",J82,0)</f>
        <v>0</v>
      </c>
      <c r="BF82" s="186">
        <f>IF(N82="snížená",J82,0)</f>
        <v>0</v>
      </c>
      <c r="BG82" s="186">
        <f>IF(N82="zákl. přenesená",J82,0)</f>
        <v>0</v>
      </c>
      <c r="BH82" s="186">
        <f>IF(N82="sníž. přenesená",J82,0)</f>
        <v>0</v>
      </c>
      <c r="BI82" s="186">
        <f>IF(N82="nulová",J82,0)</f>
        <v>0</v>
      </c>
      <c r="BJ82" s="18" t="s">
        <v>81</v>
      </c>
      <c r="BK82" s="186">
        <f>ROUND(I82*H82,2)</f>
        <v>0</v>
      </c>
      <c r="BL82" s="18" t="s">
        <v>266</v>
      </c>
      <c r="BM82" s="185" t="s">
        <v>1094</v>
      </c>
    </row>
    <row r="83" spans="1:65" s="2" customFormat="1" ht="48.75">
      <c r="A83" s="35"/>
      <c r="B83" s="36"/>
      <c r="C83" s="37"/>
      <c r="D83" s="187" t="s">
        <v>154</v>
      </c>
      <c r="E83" s="37"/>
      <c r="F83" s="188" t="s">
        <v>1095</v>
      </c>
      <c r="G83" s="37"/>
      <c r="H83" s="37"/>
      <c r="I83" s="189"/>
      <c r="J83" s="37"/>
      <c r="K83" s="37"/>
      <c r="L83" s="40"/>
      <c r="M83" s="190"/>
      <c r="N83" s="191"/>
      <c r="O83" s="65"/>
      <c r="P83" s="65"/>
      <c r="Q83" s="65"/>
      <c r="R83" s="65"/>
      <c r="S83" s="65"/>
      <c r="T83" s="66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154</v>
      </c>
      <c r="AU83" s="18" t="s">
        <v>81</v>
      </c>
    </row>
    <row r="84" spans="1:65" s="13" customFormat="1" ht="22.5">
      <c r="B84" s="194"/>
      <c r="C84" s="195"/>
      <c r="D84" s="187" t="s">
        <v>158</v>
      </c>
      <c r="E84" s="196" t="s">
        <v>19</v>
      </c>
      <c r="F84" s="197" t="s">
        <v>1096</v>
      </c>
      <c r="G84" s="195"/>
      <c r="H84" s="196" t="s">
        <v>19</v>
      </c>
      <c r="I84" s="198"/>
      <c r="J84" s="195"/>
      <c r="K84" s="195"/>
      <c r="L84" s="199"/>
      <c r="M84" s="200"/>
      <c r="N84" s="201"/>
      <c r="O84" s="201"/>
      <c r="P84" s="201"/>
      <c r="Q84" s="201"/>
      <c r="R84" s="201"/>
      <c r="S84" s="201"/>
      <c r="T84" s="202"/>
      <c r="AT84" s="203" t="s">
        <v>158</v>
      </c>
      <c r="AU84" s="203" t="s">
        <v>81</v>
      </c>
      <c r="AV84" s="13" t="s">
        <v>81</v>
      </c>
      <c r="AW84" s="13" t="s">
        <v>35</v>
      </c>
      <c r="AX84" s="13" t="s">
        <v>73</v>
      </c>
      <c r="AY84" s="203" t="s">
        <v>145</v>
      </c>
    </row>
    <row r="85" spans="1:65" s="14" customFormat="1">
      <c r="B85" s="204"/>
      <c r="C85" s="205"/>
      <c r="D85" s="187" t="s">
        <v>158</v>
      </c>
      <c r="E85" s="206" t="s">
        <v>19</v>
      </c>
      <c r="F85" s="207" t="s">
        <v>186</v>
      </c>
      <c r="G85" s="205"/>
      <c r="H85" s="208">
        <v>10</v>
      </c>
      <c r="I85" s="209"/>
      <c r="J85" s="205"/>
      <c r="K85" s="205"/>
      <c r="L85" s="210"/>
      <c r="M85" s="211"/>
      <c r="N85" s="212"/>
      <c r="O85" s="212"/>
      <c r="P85" s="212"/>
      <c r="Q85" s="212"/>
      <c r="R85" s="212"/>
      <c r="S85" s="212"/>
      <c r="T85" s="213"/>
      <c r="AT85" s="214" t="s">
        <v>158</v>
      </c>
      <c r="AU85" s="214" t="s">
        <v>81</v>
      </c>
      <c r="AV85" s="14" t="s">
        <v>83</v>
      </c>
      <c r="AW85" s="14" t="s">
        <v>35</v>
      </c>
      <c r="AX85" s="14" t="s">
        <v>81</v>
      </c>
      <c r="AY85" s="214" t="s">
        <v>145</v>
      </c>
    </row>
    <row r="86" spans="1:65" s="2" customFormat="1" ht="33" customHeight="1">
      <c r="A86" s="35"/>
      <c r="B86" s="36"/>
      <c r="C86" s="226" t="s">
        <v>83</v>
      </c>
      <c r="D86" s="226" t="s">
        <v>188</v>
      </c>
      <c r="E86" s="227" t="s">
        <v>1097</v>
      </c>
      <c r="F86" s="228" t="s">
        <v>1098</v>
      </c>
      <c r="G86" s="229" t="s">
        <v>181</v>
      </c>
      <c r="H86" s="230">
        <v>10</v>
      </c>
      <c r="I86" s="231"/>
      <c r="J86" s="232">
        <f>ROUND(I86*H86,2)</f>
        <v>0</v>
      </c>
      <c r="K86" s="228" t="s">
        <v>784</v>
      </c>
      <c r="L86" s="233"/>
      <c r="M86" s="234" t="s">
        <v>19</v>
      </c>
      <c r="N86" s="235" t="s">
        <v>44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385</v>
      </c>
      <c r="AT86" s="185" t="s">
        <v>188</v>
      </c>
      <c r="AU86" s="185" t="s">
        <v>81</v>
      </c>
      <c r="AY86" s="18" t="s">
        <v>145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81</v>
      </c>
      <c r="BK86" s="186">
        <f>ROUND(I86*H86,2)</f>
        <v>0</v>
      </c>
      <c r="BL86" s="18" t="s">
        <v>266</v>
      </c>
      <c r="BM86" s="185" t="s">
        <v>1099</v>
      </c>
    </row>
    <row r="87" spans="1:65" s="2" customFormat="1" ht="19.5">
      <c r="A87" s="35"/>
      <c r="B87" s="36"/>
      <c r="C87" s="37"/>
      <c r="D87" s="187" t="s">
        <v>154</v>
      </c>
      <c r="E87" s="37"/>
      <c r="F87" s="188" t="s">
        <v>1098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154</v>
      </c>
      <c r="AU87" s="18" t="s">
        <v>81</v>
      </c>
    </row>
    <row r="88" spans="1:65" s="13" customFormat="1" ht="22.5">
      <c r="B88" s="194"/>
      <c r="C88" s="195"/>
      <c r="D88" s="187" t="s">
        <v>158</v>
      </c>
      <c r="E88" s="196" t="s">
        <v>19</v>
      </c>
      <c r="F88" s="197" t="s">
        <v>1100</v>
      </c>
      <c r="G88" s="195"/>
      <c r="H88" s="196" t="s">
        <v>19</v>
      </c>
      <c r="I88" s="198"/>
      <c r="J88" s="195"/>
      <c r="K88" s="195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158</v>
      </c>
      <c r="AU88" s="203" t="s">
        <v>81</v>
      </c>
      <c r="AV88" s="13" t="s">
        <v>81</v>
      </c>
      <c r="AW88" s="13" t="s">
        <v>35</v>
      </c>
      <c r="AX88" s="13" t="s">
        <v>73</v>
      </c>
      <c r="AY88" s="203" t="s">
        <v>145</v>
      </c>
    </row>
    <row r="89" spans="1:65" s="14" customFormat="1">
      <c r="B89" s="204"/>
      <c r="C89" s="205"/>
      <c r="D89" s="187" t="s">
        <v>158</v>
      </c>
      <c r="E89" s="206" t="s">
        <v>19</v>
      </c>
      <c r="F89" s="207" t="s">
        <v>186</v>
      </c>
      <c r="G89" s="205"/>
      <c r="H89" s="208">
        <v>10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158</v>
      </c>
      <c r="AU89" s="214" t="s">
        <v>81</v>
      </c>
      <c r="AV89" s="14" t="s">
        <v>83</v>
      </c>
      <c r="AW89" s="14" t="s">
        <v>35</v>
      </c>
      <c r="AX89" s="14" t="s">
        <v>73</v>
      </c>
      <c r="AY89" s="214" t="s">
        <v>145</v>
      </c>
    </row>
    <row r="90" spans="1:65" s="15" customFormat="1">
      <c r="B90" s="215"/>
      <c r="C90" s="216"/>
      <c r="D90" s="187" t="s">
        <v>158</v>
      </c>
      <c r="E90" s="217" t="s">
        <v>19</v>
      </c>
      <c r="F90" s="218" t="s">
        <v>170</v>
      </c>
      <c r="G90" s="216"/>
      <c r="H90" s="219">
        <v>10</v>
      </c>
      <c r="I90" s="220"/>
      <c r="J90" s="216"/>
      <c r="K90" s="216"/>
      <c r="L90" s="221"/>
      <c r="M90" s="222"/>
      <c r="N90" s="223"/>
      <c r="O90" s="223"/>
      <c r="P90" s="223"/>
      <c r="Q90" s="223"/>
      <c r="R90" s="223"/>
      <c r="S90" s="223"/>
      <c r="T90" s="224"/>
      <c r="AT90" s="225" t="s">
        <v>158</v>
      </c>
      <c r="AU90" s="225" t="s">
        <v>81</v>
      </c>
      <c r="AV90" s="15" t="s">
        <v>152</v>
      </c>
      <c r="AW90" s="15" t="s">
        <v>35</v>
      </c>
      <c r="AX90" s="15" t="s">
        <v>81</v>
      </c>
      <c r="AY90" s="225" t="s">
        <v>145</v>
      </c>
    </row>
    <row r="91" spans="1:65" s="2" customFormat="1" ht="37.9" customHeight="1">
      <c r="A91" s="35"/>
      <c r="B91" s="36"/>
      <c r="C91" s="174" t="s">
        <v>171</v>
      </c>
      <c r="D91" s="174" t="s">
        <v>147</v>
      </c>
      <c r="E91" s="175" t="s">
        <v>1101</v>
      </c>
      <c r="F91" s="176" t="s">
        <v>1102</v>
      </c>
      <c r="G91" s="177" t="s">
        <v>181</v>
      </c>
      <c r="H91" s="178">
        <v>10</v>
      </c>
      <c r="I91" s="179"/>
      <c r="J91" s="180">
        <f>ROUND(I91*H91,2)</f>
        <v>0</v>
      </c>
      <c r="K91" s="176" t="s">
        <v>784</v>
      </c>
      <c r="L91" s="40"/>
      <c r="M91" s="181" t="s">
        <v>19</v>
      </c>
      <c r="N91" s="182" t="s">
        <v>44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266</v>
      </c>
      <c r="AT91" s="185" t="s">
        <v>147</v>
      </c>
      <c r="AU91" s="185" t="s">
        <v>81</v>
      </c>
      <c r="AY91" s="18" t="s">
        <v>145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81</v>
      </c>
      <c r="BK91" s="186">
        <f>ROUND(I91*H91,2)</f>
        <v>0</v>
      </c>
      <c r="BL91" s="18" t="s">
        <v>266</v>
      </c>
      <c r="BM91" s="185" t="s">
        <v>1103</v>
      </c>
    </row>
    <row r="92" spans="1:65" s="2" customFormat="1" ht="68.25">
      <c r="A92" s="35"/>
      <c r="B92" s="36"/>
      <c r="C92" s="37"/>
      <c r="D92" s="187" t="s">
        <v>154</v>
      </c>
      <c r="E92" s="37"/>
      <c r="F92" s="188" t="s">
        <v>1104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154</v>
      </c>
      <c r="AU92" s="18" t="s">
        <v>81</v>
      </c>
    </row>
    <row r="93" spans="1:65" s="13" customFormat="1" ht="22.5">
      <c r="B93" s="194"/>
      <c r="C93" s="195"/>
      <c r="D93" s="187" t="s">
        <v>158</v>
      </c>
      <c r="E93" s="196" t="s">
        <v>19</v>
      </c>
      <c r="F93" s="197" t="s">
        <v>1100</v>
      </c>
      <c r="G93" s="195"/>
      <c r="H93" s="196" t="s">
        <v>19</v>
      </c>
      <c r="I93" s="198"/>
      <c r="J93" s="195"/>
      <c r="K93" s="195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158</v>
      </c>
      <c r="AU93" s="203" t="s">
        <v>81</v>
      </c>
      <c r="AV93" s="13" t="s">
        <v>81</v>
      </c>
      <c r="AW93" s="13" t="s">
        <v>35</v>
      </c>
      <c r="AX93" s="13" t="s">
        <v>73</v>
      </c>
      <c r="AY93" s="203" t="s">
        <v>145</v>
      </c>
    </row>
    <row r="94" spans="1:65" s="14" customFormat="1">
      <c r="B94" s="204"/>
      <c r="C94" s="205"/>
      <c r="D94" s="187" t="s">
        <v>158</v>
      </c>
      <c r="E94" s="206" t="s">
        <v>19</v>
      </c>
      <c r="F94" s="207" t="s">
        <v>186</v>
      </c>
      <c r="G94" s="205"/>
      <c r="H94" s="208">
        <v>10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158</v>
      </c>
      <c r="AU94" s="214" t="s">
        <v>81</v>
      </c>
      <c r="AV94" s="14" t="s">
        <v>83</v>
      </c>
      <c r="AW94" s="14" t="s">
        <v>35</v>
      </c>
      <c r="AX94" s="14" t="s">
        <v>81</v>
      </c>
      <c r="AY94" s="214" t="s">
        <v>145</v>
      </c>
    </row>
    <row r="95" spans="1:65" s="2" customFormat="1" ht="24.2" customHeight="1">
      <c r="A95" s="35"/>
      <c r="B95" s="36"/>
      <c r="C95" s="226" t="s">
        <v>152</v>
      </c>
      <c r="D95" s="226" t="s">
        <v>188</v>
      </c>
      <c r="E95" s="227" t="s">
        <v>1105</v>
      </c>
      <c r="F95" s="228" t="s">
        <v>1106</v>
      </c>
      <c r="G95" s="229" t="s">
        <v>181</v>
      </c>
      <c r="H95" s="230">
        <v>10</v>
      </c>
      <c r="I95" s="231"/>
      <c r="J95" s="232">
        <f>ROUND(I95*H95,2)</f>
        <v>0</v>
      </c>
      <c r="K95" s="228" t="s">
        <v>784</v>
      </c>
      <c r="L95" s="233"/>
      <c r="M95" s="234" t="s">
        <v>19</v>
      </c>
      <c r="N95" s="235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385</v>
      </c>
      <c r="AT95" s="185" t="s">
        <v>188</v>
      </c>
      <c r="AU95" s="185" t="s">
        <v>81</v>
      </c>
      <c r="AY95" s="18" t="s">
        <v>145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266</v>
      </c>
      <c r="BM95" s="185" t="s">
        <v>1107</v>
      </c>
    </row>
    <row r="96" spans="1:65" s="2" customFormat="1" ht="19.5">
      <c r="A96" s="35"/>
      <c r="B96" s="36"/>
      <c r="C96" s="37"/>
      <c r="D96" s="187" t="s">
        <v>154</v>
      </c>
      <c r="E96" s="37"/>
      <c r="F96" s="188" t="s">
        <v>1106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81</v>
      </c>
    </row>
    <row r="97" spans="1:65" s="13" customFormat="1" ht="22.5">
      <c r="B97" s="194"/>
      <c r="C97" s="195"/>
      <c r="D97" s="187" t="s">
        <v>158</v>
      </c>
      <c r="E97" s="196" t="s">
        <v>19</v>
      </c>
      <c r="F97" s="197" t="s">
        <v>1108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158</v>
      </c>
      <c r="AU97" s="203" t="s">
        <v>81</v>
      </c>
      <c r="AV97" s="13" t="s">
        <v>81</v>
      </c>
      <c r="AW97" s="13" t="s">
        <v>35</v>
      </c>
      <c r="AX97" s="13" t="s">
        <v>73</v>
      </c>
      <c r="AY97" s="203" t="s">
        <v>145</v>
      </c>
    </row>
    <row r="98" spans="1:65" s="14" customFormat="1">
      <c r="B98" s="204"/>
      <c r="C98" s="205"/>
      <c r="D98" s="187" t="s">
        <v>158</v>
      </c>
      <c r="E98" s="206" t="s">
        <v>19</v>
      </c>
      <c r="F98" s="207" t="s">
        <v>186</v>
      </c>
      <c r="G98" s="205"/>
      <c r="H98" s="208">
        <v>10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158</v>
      </c>
      <c r="AU98" s="214" t="s">
        <v>81</v>
      </c>
      <c r="AV98" s="14" t="s">
        <v>83</v>
      </c>
      <c r="AW98" s="14" t="s">
        <v>35</v>
      </c>
      <c r="AX98" s="14" t="s">
        <v>73</v>
      </c>
      <c r="AY98" s="214" t="s">
        <v>145</v>
      </c>
    </row>
    <row r="99" spans="1:65" s="15" customFormat="1">
      <c r="B99" s="215"/>
      <c r="C99" s="216"/>
      <c r="D99" s="187" t="s">
        <v>158</v>
      </c>
      <c r="E99" s="217" t="s">
        <v>19</v>
      </c>
      <c r="F99" s="218" t="s">
        <v>170</v>
      </c>
      <c r="G99" s="216"/>
      <c r="H99" s="219">
        <v>10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158</v>
      </c>
      <c r="AU99" s="225" t="s">
        <v>81</v>
      </c>
      <c r="AV99" s="15" t="s">
        <v>152</v>
      </c>
      <c r="AW99" s="15" t="s">
        <v>35</v>
      </c>
      <c r="AX99" s="15" t="s">
        <v>81</v>
      </c>
      <c r="AY99" s="225" t="s">
        <v>145</v>
      </c>
    </row>
    <row r="100" spans="1:65" s="2" customFormat="1" ht="49.15" customHeight="1">
      <c r="A100" s="35"/>
      <c r="B100" s="36"/>
      <c r="C100" s="226" t="s">
        <v>187</v>
      </c>
      <c r="D100" s="226" t="s">
        <v>188</v>
      </c>
      <c r="E100" s="227" t="s">
        <v>1109</v>
      </c>
      <c r="F100" s="228" t="s">
        <v>1110</v>
      </c>
      <c r="G100" s="229" t="s">
        <v>452</v>
      </c>
      <c r="H100" s="230">
        <v>2</v>
      </c>
      <c r="I100" s="231"/>
      <c r="J100" s="232">
        <f>ROUND(I100*H100,2)</f>
        <v>0</v>
      </c>
      <c r="K100" s="228" t="s">
        <v>784</v>
      </c>
      <c r="L100" s="233"/>
      <c r="M100" s="234" t="s">
        <v>19</v>
      </c>
      <c r="N100" s="235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385</v>
      </c>
      <c r="AT100" s="185" t="s">
        <v>188</v>
      </c>
      <c r="AU100" s="185" t="s">
        <v>81</v>
      </c>
      <c r="AY100" s="18" t="s">
        <v>145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266</v>
      </c>
      <c r="BM100" s="185" t="s">
        <v>1111</v>
      </c>
    </row>
    <row r="101" spans="1:65" s="2" customFormat="1" ht="29.25">
      <c r="A101" s="35"/>
      <c r="B101" s="36"/>
      <c r="C101" s="37"/>
      <c r="D101" s="187" t="s">
        <v>154</v>
      </c>
      <c r="E101" s="37"/>
      <c r="F101" s="188" t="s">
        <v>1110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81</v>
      </c>
    </row>
    <row r="102" spans="1:65" s="2" customFormat="1" ht="37.9" customHeight="1">
      <c r="A102" s="35"/>
      <c r="B102" s="36"/>
      <c r="C102" s="174" t="s">
        <v>193</v>
      </c>
      <c r="D102" s="174" t="s">
        <v>147</v>
      </c>
      <c r="E102" s="175" t="s">
        <v>1112</v>
      </c>
      <c r="F102" s="176" t="s">
        <v>1113</v>
      </c>
      <c r="G102" s="177" t="s">
        <v>452</v>
      </c>
      <c r="H102" s="178">
        <v>2</v>
      </c>
      <c r="I102" s="179"/>
      <c r="J102" s="180">
        <f>ROUND(I102*H102,2)</f>
        <v>0</v>
      </c>
      <c r="K102" s="176" t="s">
        <v>784</v>
      </c>
      <c r="L102" s="40"/>
      <c r="M102" s="181" t="s">
        <v>19</v>
      </c>
      <c r="N102" s="182" t="s">
        <v>44</v>
      </c>
      <c r="O102" s="65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807</v>
      </c>
      <c r="AT102" s="185" t="s">
        <v>147</v>
      </c>
      <c r="AU102" s="185" t="s">
        <v>81</v>
      </c>
      <c r="AY102" s="18" t="s">
        <v>145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81</v>
      </c>
      <c r="BK102" s="186">
        <f>ROUND(I102*H102,2)</f>
        <v>0</v>
      </c>
      <c r="BL102" s="18" t="s">
        <v>807</v>
      </c>
      <c r="BM102" s="185" t="s">
        <v>1114</v>
      </c>
    </row>
    <row r="103" spans="1:65" s="2" customFormat="1" ht="39">
      <c r="A103" s="35"/>
      <c r="B103" s="36"/>
      <c r="C103" s="37"/>
      <c r="D103" s="187" t="s">
        <v>154</v>
      </c>
      <c r="E103" s="37"/>
      <c r="F103" s="188" t="s">
        <v>1115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154</v>
      </c>
      <c r="AU103" s="18" t="s">
        <v>81</v>
      </c>
    </row>
    <row r="104" spans="1:65" s="13" customFormat="1" ht="22.5">
      <c r="B104" s="194"/>
      <c r="C104" s="195"/>
      <c r="D104" s="187" t="s">
        <v>158</v>
      </c>
      <c r="E104" s="196" t="s">
        <v>19</v>
      </c>
      <c r="F104" s="197" t="s">
        <v>1096</v>
      </c>
      <c r="G104" s="195"/>
      <c r="H104" s="196" t="s">
        <v>19</v>
      </c>
      <c r="I104" s="198"/>
      <c r="J104" s="195"/>
      <c r="K104" s="195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158</v>
      </c>
      <c r="AU104" s="203" t="s">
        <v>81</v>
      </c>
      <c r="AV104" s="13" t="s">
        <v>81</v>
      </c>
      <c r="AW104" s="13" t="s">
        <v>35</v>
      </c>
      <c r="AX104" s="13" t="s">
        <v>73</v>
      </c>
      <c r="AY104" s="203" t="s">
        <v>145</v>
      </c>
    </row>
    <row r="105" spans="1:65" s="14" customFormat="1">
      <c r="B105" s="204"/>
      <c r="C105" s="205"/>
      <c r="D105" s="187" t="s">
        <v>158</v>
      </c>
      <c r="E105" s="206" t="s">
        <v>19</v>
      </c>
      <c r="F105" s="207" t="s">
        <v>1116</v>
      </c>
      <c r="G105" s="205"/>
      <c r="H105" s="208">
        <v>2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158</v>
      </c>
      <c r="AU105" s="214" t="s">
        <v>81</v>
      </c>
      <c r="AV105" s="14" t="s">
        <v>83</v>
      </c>
      <c r="AW105" s="14" t="s">
        <v>35</v>
      </c>
      <c r="AX105" s="14" t="s">
        <v>73</v>
      </c>
      <c r="AY105" s="214" t="s">
        <v>145</v>
      </c>
    </row>
    <row r="106" spans="1:65" s="15" customFormat="1">
      <c r="B106" s="215"/>
      <c r="C106" s="216"/>
      <c r="D106" s="187" t="s">
        <v>158</v>
      </c>
      <c r="E106" s="217" t="s">
        <v>19</v>
      </c>
      <c r="F106" s="218" t="s">
        <v>170</v>
      </c>
      <c r="G106" s="216"/>
      <c r="H106" s="219">
        <v>2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158</v>
      </c>
      <c r="AU106" s="225" t="s">
        <v>81</v>
      </c>
      <c r="AV106" s="15" t="s">
        <v>152</v>
      </c>
      <c r="AW106" s="15" t="s">
        <v>35</v>
      </c>
      <c r="AX106" s="15" t="s">
        <v>81</v>
      </c>
      <c r="AY106" s="225" t="s">
        <v>145</v>
      </c>
    </row>
    <row r="107" spans="1:65" s="2" customFormat="1" ht="49.15" customHeight="1">
      <c r="A107" s="35"/>
      <c r="B107" s="36"/>
      <c r="C107" s="226" t="s">
        <v>200</v>
      </c>
      <c r="D107" s="226" t="s">
        <v>188</v>
      </c>
      <c r="E107" s="227" t="s">
        <v>1117</v>
      </c>
      <c r="F107" s="228" t="s">
        <v>1118</v>
      </c>
      <c r="G107" s="229" t="s">
        <v>452</v>
      </c>
      <c r="H107" s="230">
        <v>2</v>
      </c>
      <c r="I107" s="231"/>
      <c r="J107" s="232">
        <f>ROUND(I107*H107,2)</f>
        <v>0</v>
      </c>
      <c r="K107" s="228" t="s">
        <v>784</v>
      </c>
      <c r="L107" s="233"/>
      <c r="M107" s="234" t="s">
        <v>19</v>
      </c>
      <c r="N107" s="235" t="s">
        <v>44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807</v>
      </c>
      <c r="AT107" s="185" t="s">
        <v>188</v>
      </c>
      <c r="AU107" s="185" t="s">
        <v>81</v>
      </c>
      <c r="AY107" s="18" t="s">
        <v>145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81</v>
      </c>
      <c r="BK107" s="186">
        <f>ROUND(I107*H107,2)</f>
        <v>0</v>
      </c>
      <c r="BL107" s="18" t="s">
        <v>807</v>
      </c>
      <c r="BM107" s="185" t="s">
        <v>1119</v>
      </c>
    </row>
    <row r="108" spans="1:65" s="2" customFormat="1" ht="29.25">
      <c r="A108" s="35"/>
      <c r="B108" s="36"/>
      <c r="C108" s="37"/>
      <c r="D108" s="187" t="s">
        <v>154</v>
      </c>
      <c r="E108" s="37"/>
      <c r="F108" s="188" t="s">
        <v>1118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154</v>
      </c>
      <c r="AU108" s="18" t="s">
        <v>81</v>
      </c>
    </row>
    <row r="109" spans="1:65" s="2" customFormat="1" ht="37.9" customHeight="1">
      <c r="A109" s="35"/>
      <c r="B109" s="36"/>
      <c r="C109" s="174" t="s">
        <v>191</v>
      </c>
      <c r="D109" s="174" t="s">
        <v>147</v>
      </c>
      <c r="E109" s="175" t="s">
        <v>1120</v>
      </c>
      <c r="F109" s="176" t="s">
        <v>1121</v>
      </c>
      <c r="G109" s="177" t="s">
        <v>452</v>
      </c>
      <c r="H109" s="178">
        <v>2</v>
      </c>
      <c r="I109" s="179"/>
      <c r="J109" s="180">
        <f>ROUND(I109*H109,2)</f>
        <v>0</v>
      </c>
      <c r="K109" s="176" t="s">
        <v>784</v>
      </c>
      <c r="L109" s="40"/>
      <c r="M109" s="181" t="s">
        <v>19</v>
      </c>
      <c r="N109" s="182" t="s">
        <v>44</v>
      </c>
      <c r="O109" s="65"/>
      <c r="P109" s="183">
        <f>O109*H109</f>
        <v>0</v>
      </c>
      <c r="Q109" s="183">
        <v>0</v>
      </c>
      <c r="R109" s="183">
        <f>Q109*H109</f>
        <v>0</v>
      </c>
      <c r="S109" s="183">
        <v>0</v>
      </c>
      <c r="T109" s="184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5" t="s">
        <v>807</v>
      </c>
      <c r="AT109" s="185" t="s">
        <v>147</v>
      </c>
      <c r="AU109" s="185" t="s">
        <v>81</v>
      </c>
      <c r="AY109" s="18" t="s">
        <v>145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18" t="s">
        <v>81</v>
      </c>
      <c r="BK109" s="186">
        <f>ROUND(I109*H109,2)</f>
        <v>0</v>
      </c>
      <c r="BL109" s="18" t="s">
        <v>807</v>
      </c>
      <c r="BM109" s="185" t="s">
        <v>1122</v>
      </c>
    </row>
    <row r="110" spans="1:65" s="2" customFormat="1" ht="39">
      <c r="A110" s="35"/>
      <c r="B110" s="36"/>
      <c r="C110" s="37"/>
      <c r="D110" s="187" t="s">
        <v>154</v>
      </c>
      <c r="E110" s="37"/>
      <c r="F110" s="188" t="s">
        <v>1123</v>
      </c>
      <c r="G110" s="37"/>
      <c r="H110" s="37"/>
      <c r="I110" s="189"/>
      <c r="J110" s="37"/>
      <c r="K110" s="37"/>
      <c r="L110" s="40"/>
      <c r="M110" s="190"/>
      <c r="N110" s="191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154</v>
      </c>
      <c r="AU110" s="18" t="s">
        <v>81</v>
      </c>
    </row>
    <row r="111" spans="1:65" s="13" customFormat="1" ht="22.5">
      <c r="B111" s="194"/>
      <c r="C111" s="195"/>
      <c r="D111" s="187" t="s">
        <v>158</v>
      </c>
      <c r="E111" s="196" t="s">
        <v>19</v>
      </c>
      <c r="F111" s="197" t="s">
        <v>1100</v>
      </c>
      <c r="G111" s="195"/>
      <c r="H111" s="196" t="s">
        <v>19</v>
      </c>
      <c r="I111" s="198"/>
      <c r="J111" s="195"/>
      <c r="K111" s="195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158</v>
      </c>
      <c r="AU111" s="203" t="s">
        <v>81</v>
      </c>
      <c r="AV111" s="13" t="s">
        <v>81</v>
      </c>
      <c r="AW111" s="13" t="s">
        <v>35</v>
      </c>
      <c r="AX111" s="13" t="s">
        <v>73</v>
      </c>
      <c r="AY111" s="203" t="s">
        <v>145</v>
      </c>
    </row>
    <row r="112" spans="1:65" s="14" customFormat="1">
      <c r="B112" s="204"/>
      <c r="C112" s="205"/>
      <c r="D112" s="187" t="s">
        <v>158</v>
      </c>
      <c r="E112" s="206" t="s">
        <v>19</v>
      </c>
      <c r="F112" s="207" t="s">
        <v>83</v>
      </c>
      <c r="G112" s="205"/>
      <c r="H112" s="208">
        <v>2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158</v>
      </c>
      <c r="AU112" s="214" t="s">
        <v>81</v>
      </c>
      <c r="AV112" s="14" t="s">
        <v>83</v>
      </c>
      <c r="AW112" s="14" t="s">
        <v>35</v>
      </c>
      <c r="AX112" s="14" t="s">
        <v>73</v>
      </c>
      <c r="AY112" s="214" t="s">
        <v>145</v>
      </c>
    </row>
    <row r="113" spans="1:65" s="15" customFormat="1">
      <c r="B113" s="215"/>
      <c r="C113" s="216"/>
      <c r="D113" s="187" t="s">
        <v>158</v>
      </c>
      <c r="E113" s="217" t="s">
        <v>19</v>
      </c>
      <c r="F113" s="218" t="s">
        <v>170</v>
      </c>
      <c r="G113" s="216"/>
      <c r="H113" s="219">
        <v>2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158</v>
      </c>
      <c r="AU113" s="225" t="s">
        <v>81</v>
      </c>
      <c r="AV113" s="15" t="s">
        <v>152</v>
      </c>
      <c r="AW113" s="15" t="s">
        <v>35</v>
      </c>
      <c r="AX113" s="15" t="s">
        <v>81</v>
      </c>
      <c r="AY113" s="225" t="s">
        <v>145</v>
      </c>
    </row>
    <row r="114" spans="1:65" s="2" customFormat="1" ht="16.5" customHeight="1">
      <c r="A114" s="35"/>
      <c r="B114" s="36"/>
      <c r="C114" s="174" t="s">
        <v>217</v>
      </c>
      <c r="D114" s="174" t="s">
        <v>147</v>
      </c>
      <c r="E114" s="175" t="s">
        <v>1124</v>
      </c>
      <c r="F114" s="176" t="s">
        <v>1125</v>
      </c>
      <c r="G114" s="177" t="s">
        <v>452</v>
      </c>
      <c r="H114" s="178">
        <v>1</v>
      </c>
      <c r="I114" s="179"/>
      <c r="J114" s="180">
        <f>ROUND(I114*H114,2)</f>
        <v>0</v>
      </c>
      <c r="K114" s="176" t="s">
        <v>784</v>
      </c>
      <c r="L114" s="40"/>
      <c r="M114" s="181" t="s">
        <v>19</v>
      </c>
      <c r="N114" s="182" t="s">
        <v>44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807</v>
      </c>
      <c r="AT114" s="185" t="s">
        <v>147</v>
      </c>
      <c r="AU114" s="185" t="s">
        <v>81</v>
      </c>
      <c r="AY114" s="18" t="s">
        <v>145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81</v>
      </c>
      <c r="BK114" s="186">
        <f>ROUND(I114*H114,2)</f>
        <v>0</v>
      </c>
      <c r="BL114" s="18" t="s">
        <v>807</v>
      </c>
      <c r="BM114" s="185" t="s">
        <v>1126</v>
      </c>
    </row>
    <row r="115" spans="1:65" s="2" customFormat="1" ht="29.25">
      <c r="A115" s="35"/>
      <c r="B115" s="36"/>
      <c r="C115" s="37"/>
      <c r="D115" s="187" t="s">
        <v>154</v>
      </c>
      <c r="E115" s="37"/>
      <c r="F115" s="188" t="s">
        <v>1127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154</v>
      </c>
      <c r="AU115" s="18" t="s">
        <v>81</v>
      </c>
    </row>
    <row r="116" spans="1:65" s="2" customFormat="1" ht="24.2" customHeight="1">
      <c r="A116" s="35"/>
      <c r="B116" s="36"/>
      <c r="C116" s="174" t="s">
        <v>178</v>
      </c>
      <c r="D116" s="174" t="s">
        <v>147</v>
      </c>
      <c r="E116" s="175" t="s">
        <v>1128</v>
      </c>
      <c r="F116" s="176" t="s">
        <v>1129</v>
      </c>
      <c r="G116" s="177" t="s">
        <v>452</v>
      </c>
      <c r="H116" s="178">
        <v>1</v>
      </c>
      <c r="I116" s="179"/>
      <c r="J116" s="180">
        <f>ROUND(I116*H116,2)</f>
        <v>0</v>
      </c>
      <c r="K116" s="176" t="s">
        <v>784</v>
      </c>
      <c r="L116" s="40"/>
      <c r="M116" s="181" t="s">
        <v>19</v>
      </c>
      <c r="N116" s="182" t="s">
        <v>44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807</v>
      </c>
      <c r="AT116" s="185" t="s">
        <v>147</v>
      </c>
      <c r="AU116" s="185" t="s">
        <v>81</v>
      </c>
      <c r="AY116" s="18" t="s">
        <v>145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81</v>
      </c>
      <c r="BK116" s="186">
        <f>ROUND(I116*H116,2)</f>
        <v>0</v>
      </c>
      <c r="BL116" s="18" t="s">
        <v>807</v>
      </c>
      <c r="BM116" s="185" t="s">
        <v>1130</v>
      </c>
    </row>
    <row r="117" spans="1:65" s="2" customFormat="1" ht="29.25">
      <c r="A117" s="35"/>
      <c r="B117" s="36"/>
      <c r="C117" s="37"/>
      <c r="D117" s="187" t="s">
        <v>154</v>
      </c>
      <c r="E117" s="37"/>
      <c r="F117" s="188" t="s">
        <v>1131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154</v>
      </c>
      <c r="AU117" s="18" t="s">
        <v>81</v>
      </c>
    </row>
    <row r="118" spans="1:65" s="14" customFormat="1">
      <c r="B118" s="204"/>
      <c r="C118" s="205"/>
      <c r="D118" s="187" t="s">
        <v>158</v>
      </c>
      <c r="E118" s="206" t="s">
        <v>19</v>
      </c>
      <c r="F118" s="207" t="s">
        <v>906</v>
      </c>
      <c r="G118" s="205"/>
      <c r="H118" s="208">
        <v>1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158</v>
      </c>
      <c r="AU118" s="214" t="s">
        <v>81</v>
      </c>
      <c r="AV118" s="14" t="s">
        <v>83</v>
      </c>
      <c r="AW118" s="14" t="s">
        <v>35</v>
      </c>
      <c r="AX118" s="14" t="s">
        <v>73</v>
      </c>
      <c r="AY118" s="214" t="s">
        <v>145</v>
      </c>
    </row>
    <row r="119" spans="1:65" s="15" customFormat="1">
      <c r="B119" s="215"/>
      <c r="C119" s="216"/>
      <c r="D119" s="187" t="s">
        <v>158</v>
      </c>
      <c r="E119" s="217" t="s">
        <v>19</v>
      </c>
      <c r="F119" s="218" t="s">
        <v>170</v>
      </c>
      <c r="G119" s="216"/>
      <c r="H119" s="219">
        <v>1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158</v>
      </c>
      <c r="AU119" s="225" t="s">
        <v>81</v>
      </c>
      <c r="AV119" s="15" t="s">
        <v>152</v>
      </c>
      <c r="AW119" s="15" t="s">
        <v>35</v>
      </c>
      <c r="AX119" s="15" t="s">
        <v>81</v>
      </c>
      <c r="AY119" s="225" t="s">
        <v>145</v>
      </c>
    </row>
    <row r="120" spans="1:65" s="2" customFormat="1" ht="37.9" customHeight="1">
      <c r="A120" s="35"/>
      <c r="B120" s="36"/>
      <c r="C120" s="174" t="s">
        <v>231</v>
      </c>
      <c r="D120" s="174" t="s">
        <v>147</v>
      </c>
      <c r="E120" s="175" t="s">
        <v>1132</v>
      </c>
      <c r="F120" s="176" t="s">
        <v>1133</v>
      </c>
      <c r="G120" s="177" t="s">
        <v>452</v>
      </c>
      <c r="H120" s="178">
        <v>1</v>
      </c>
      <c r="I120" s="179"/>
      <c r="J120" s="180">
        <f>ROUND(I120*H120,2)</f>
        <v>0</v>
      </c>
      <c r="K120" s="176" t="s">
        <v>784</v>
      </c>
      <c r="L120" s="40"/>
      <c r="M120" s="181" t="s">
        <v>19</v>
      </c>
      <c r="N120" s="182" t="s">
        <v>44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266</v>
      </c>
      <c r="AT120" s="185" t="s">
        <v>147</v>
      </c>
      <c r="AU120" s="185" t="s">
        <v>81</v>
      </c>
      <c r="AY120" s="18" t="s">
        <v>145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81</v>
      </c>
      <c r="BK120" s="186">
        <f>ROUND(I120*H120,2)</f>
        <v>0</v>
      </c>
      <c r="BL120" s="18" t="s">
        <v>266</v>
      </c>
      <c r="BM120" s="185" t="s">
        <v>1134</v>
      </c>
    </row>
    <row r="121" spans="1:65" s="2" customFormat="1" ht="87.75">
      <c r="A121" s="35"/>
      <c r="B121" s="36"/>
      <c r="C121" s="37"/>
      <c r="D121" s="187" t="s">
        <v>154</v>
      </c>
      <c r="E121" s="37"/>
      <c r="F121" s="188" t="s">
        <v>1135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81</v>
      </c>
    </row>
    <row r="122" spans="1:65" s="13" customFormat="1">
      <c r="B122" s="194"/>
      <c r="C122" s="195"/>
      <c r="D122" s="187" t="s">
        <v>158</v>
      </c>
      <c r="E122" s="196" t="s">
        <v>19</v>
      </c>
      <c r="F122" s="197" t="s">
        <v>1136</v>
      </c>
      <c r="G122" s="195"/>
      <c r="H122" s="196" t="s">
        <v>19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158</v>
      </c>
      <c r="AU122" s="203" t="s">
        <v>81</v>
      </c>
      <c r="AV122" s="13" t="s">
        <v>81</v>
      </c>
      <c r="AW122" s="13" t="s">
        <v>35</v>
      </c>
      <c r="AX122" s="13" t="s">
        <v>73</v>
      </c>
      <c r="AY122" s="203" t="s">
        <v>145</v>
      </c>
    </row>
    <row r="123" spans="1:65" s="14" customFormat="1">
      <c r="B123" s="204"/>
      <c r="C123" s="205"/>
      <c r="D123" s="187" t="s">
        <v>158</v>
      </c>
      <c r="E123" s="206" t="s">
        <v>19</v>
      </c>
      <c r="F123" s="207" t="s">
        <v>906</v>
      </c>
      <c r="G123" s="205"/>
      <c r="H123" s="208">
        <v>1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158</v>
      </c>
      <c r="AU123" s="214" t="s">
        <v>81</v>
      </c>
      <c r="AV123" s="14" t="s">
        <v>83</v>
      </c>
      <c r="AW123" s="14" t="s">
        <v>35</v>
      </c>
      <c r="AX123" s="14" t="s">
        <v>73</v>
      </c>
      <c r="AY123" s="214" t="s">
        <v>145</v>
      </c>
    </row>
    <row r="124" spans="1:65" s="15" customFormat="1">
      <c r="B124" s="215"/>
      <c r="C124" s="216"/>
      <c r="D124" s="187" t="s">
        <v>158</v>
      </c>
      <c r="E124" s="217" t="s">
        <v>19</v>
      </c>
      <c r="F124" s="218" t="s">
        <v>170</v>
      </c>
      <c r="G124" s="216"/>
      <c r="H124" s="219">
        <v>1</v>
      </c>
      <c r="I124" s="220"/>
      <c r="J124" s="216"/>
      <c r="K124" s="216"/>
      <c r="L124" s="221"/>
      <c r="M124" s="241"/>
      <c r="N124" s="242"/>
      <c r="O124" s="242"/>
      <c r="P124" s="242"/>
      <c r="Q124" s="242"/>
      <c r="R124" s="242"/>
      <c r="S124" s="242"/>
      <c r="T124" s="243"/>
      <c r="AT124" s="225" t="s">
        <v>158</v>
      </c>
      <c r="AU124" s="225" t="s">
        <v>81</v>
      </c>
      <c r="AV124" s="15" t="s">
        <v>152</v>
      </c>
      <c r="AW124" s="15" t="s">
        <v>35</v>
      </c>
      <c r="AX124" s="15" t="s">
        <v>81</v>
      </c>
      <c r="AY124" s="225" t="s">
        <v>145</v>
      </c>
    </row>
    <row r="125" spans="1:65" s="2" customFormat="1" ht="6.95" customHeight="1">
      <c r="A125" s="35"/>
      <c r="B125" s="48"/>
      <c r="C125" s="49"/>
      <c r="D125" s="49"/>
      <c r="E125" s="49"/>
      <c r="F125" s="49"/>
      <c r="G125" s="49"/>
      <c r="H125" s="49"/>
      <c r="I125" s="49"/>
      <c r="J125" s="49"/>
      <c r="K125" s="49"/>
      <c r="L125" s="40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algorithmName="SHA-512" hashValue="8Sn36+kB7fJ/fuivjp+pGtl8ORCxvOt2ziEebvNbbPsdhVwRKjW8Fj0SgK+83zcv6J5GRdumDlLl8kDO5q0Csw==" saltValue="a/q38fSF1bt+Mhdw4SRSLM72fM9Te+1Noz88hW49QXFau0kTL1b/l6vgX4fq+pHPOL0WUohxr+sPQvw8za2okA==" spinCount="100000" sheet="1" objects="1" scenarios="1" formatColumns="0" formatRows="0" autoFilter="0"/>
  <autoFilter ref="C79:K124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96"/>
  <sheetViews>
    <sheetView showGridLines="0" topLeftCell="A28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98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1137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ROUND((SUM(BE84:BE295)),  2)</f>
        <v>0</v>
      </c>
      <c r="G33" s="35"/>
      <c r="H33" s="35"/>
      <c r="I33" s="119">
        <v>0.21</v>
      </c>
      <c r="J33" s="118">
        <f>ROUND(((SUM(BE84:BE295))*I33),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ROUND((SUM(BF84:BF295)),  2)</f>
        <v>0</v>
      </c>
      <c r="G34" s="35"/>
      <c r="H34" s="35"/>
      <c r="I34" s="119">
        <v>0.15</v>
      </c>
      <c r="J34" s="118">
        <f>ROUND(((SUM(BF84:BF295))*I34),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ROUND((SUM(BG84:BG295)),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ROUND((SUM(BH84:BH295)),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ROUND((SUM(BI84:BI295)),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SO 03.1 - PROPUSTEK KM 114,185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123</v>
      </c>
      <c r="E62" s="144"/>
      <c r="F62" s="144"/>
      <c r="G62" s="144"/>
      <c r="H62" s="144"/>
      <c r="I62" s="144"/>
      <c r="J62" s="145">
        <f>J177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124</v>
      </c>
      <c r="E63" s="144"/>
      <c r="F63" s="144"/>
      <c r="G63" s="144"/>
      <c r="H63" s="144"/>
      <c r="I63" s="144"/>
      <c r="J63" s="145">
        <f>J208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J289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130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7" t="str">
        <f>E7</f>
        <v>Oprava propustků na trati Frýdek Místek - Český Těšín</v>
      </c>
      <c r="F74" s="368"/>
      <c r="G74" s="368"/>
      <c r="H74" s="368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112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9" t="str">
        <f>E9</f>
        <v>SO 03.1 - PROPUSTEK KM 114,185</v>
      </c>
      <c r="F76" s="366"/>
      <c r="G76" s="366"/>
      <c r="H76" s="366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TU 2531 Frýdek Místek - Český Těšín</v>
      </c>
      <c r="G78" s="37"/>
      <c r="H78" s="37"/>
      <c r="I78" s="30" t="s">
        <v>23</v>
      </c>
      <c r="J78" s="60" t="str">
        <f>IF(J12="","",J12)</f>
        <v>21. 3. 2022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25</v>
      </c>
      <c r="D80" s="37"/>
      <c r="E80" s="37"/>
      <c r="F80" s="28" t="str">
        <f>E15</f>
        <v>SŽ, s.o. OŘ Ostrava</v>
      </c>
      <c r="G80" s="37"/>
      <c r="H80" s="37"/>
      <c r="I80" s="30" t="s">
        <v>33</v>
      </c>
      <c r="J80" s="33" t="str">
        <f>E21</f>
        <v xml:space="preserve"> 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31</v>
      </c>
      <c r="D81" s="37"/>
      <c r="E81" s="37"/>
      <c r="F81" s="28" t="str">
        <f>IF(E18="","",E18)</f>
        <v>Vyplň údaj</v>
      </c>
      <c r="G81" s="37"/>
      <c r="H81" s="37"/>
      <c r="I81" s="30" t="s">
        <v>36</v>
      </c>
      <c r="J81" s="33" t="str">
        <f>E24</f>
        <v xml:space="preserve"> 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131</v>
      </c>
      <c r="D83" s="150" t="s">
        <v>58</v>
      </c>
      <c r="E83" s="150" t="s">
        <v>54</v>
      </c>
      <c r="F83" s="150" t="s">
        <v>55</v>
      </c>
      <c r="G83" s="150" t="s">
        <v>132</v>
      </c>
      <c r="H83" s="150" t="s">
        <v>133</v>
      </c>
      <c r="I83" s="150" t="s">
        <v>134</v>
      </c>
      <c r="J83" s="150" t="s">
        <v>116</v>
      </c>
      <c r="K83" s="151" t="s">
        <v>135</v>
      </c>
      <c r="L83" s="152"/>
      <c r="M83" s="69" t="s">
        <v>19</v>
      </c>
      <c r="N83" s="70" t="s">
        <v>43</v>
      </c>
      <c r="O83" s="70" t="s">
        <v>136</v>
      </c>
      <c r="P83" s="70" t="s">
        <v>137</v>
      </c>
      <c r="Q83" s="70" t="s">
        <v>138</v>
      </c>
      <c r="R83" s="70" t="s">
        <v>139</v>
      </c>
      <c r="S83" s="70" t="s">
        <v>140</v>
      </c>
      <c r="T83" s="71" t="s">
        <v>141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142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</f>
        <v>0</v>
      </c>
      <c r="Q84" s="73"/>
      <c r="R84" s="155">
        <f>R85</f>
        <v>109.74023299999999</v>
      </c>
      <c r="S84" s="73"/>
      <c r="T84" s="156">
        <f>T85</f>
        <v>50.376200000000004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72</v>
      </c>
      <c r="AU84" s="18" t="s">
        <v>117</v>
      </c>
      <c r="BK84" s="157">
        <f>BK85</f>
        <v>0</v>
      </c>
    </row>
    <row r="85" spans="1:65" s="12" customFormat="1" ht="25.9" customHeight="1">
      <c r="B85" s="158"/>
      <c r="C85" s="159"/>
      <c r="D85" s="160" t="s">
        <v>72</v>
      </c>
      <c r="E85" s="161" t="s">
        <v>143</v>
      </c>
      <c r="F85" s="161" t="s">
        <v>144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P86+P177+P208+P289</f>
        <v>0</v>
      </c>
      <c r="Q85" s="166"/>
      <c r="R85" s="167">
        <f>R86+R177+R208+R289</f>
        <v>109.74023299999999</v>
      </c>
      <c r="S85" s="166"/>
      <c r="T85" s="168">
        <f>T86+T177+T208+T289</f>
        <v>50.376200000000004</v>
      </c>
      <c r="AR85" s="169" t="s">
        <v>81</v>
      </c>
      <c r="AT85" s="170" t="s">
        <v>72</v>
      </c>
      <c r="AU85" s="170" t="s">
        <v>73</v>
      </c>
      <c r="AY85" s="169" t="s">
        <v>145</v>
      </c>
      <c r="BK85" s="171">
        <f>BK86+BK177+BK208+BK289</f>
        <v>0</v>
      </c>
    </row>
    <row r="86" spans="1:65" s="12" customFormat="1" ht="22.9" customHeight="1">
      <c r="B86" s="158"/>
      <c r="C86" s="159"/>
      <c r="D86" s="160" t="s">
        <v>72</v>
      </c>
      <c r="E86" s="172" t="s">
        <v>81</v>
      </c>
      <c r="F86" s="172" t="s">
        <v>146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SUM(P87:P176)</f>
        <v>0</v>
      </c>
      <c r="Q86" s="166"/>
      <c r="R86" s="167">
        <f>SUM(R87:R176)</f>
        <v>107.51838299999999</v>
      </c>
      <c r="S86" s="166"/>
      <c r="T86" s="168">
        <f>SUM(T87:T176)</f>
        <v>0</v>
      </c>
      <c r="AR86" s="169" t="s">
        <v>81</v>
      </c>
      <c r="AT86" s="170" t="s">
        <v>72</v>
      </c>
      <c r="AU86" s="170" t="s">
        <v>81</v>
      </c>
      <c r="AY86" s="169" t="s">
        <v>145</v>
      </c>
      <c r="BK86" s="171">
        <f>SUM(BK87:BK176)</f>
        <v>0</v>
      </c>
    </row>
    <row r="87" spans="1:65" s="2" customFormat="1" ht="16.5" customHeight="1">
      <c r="A87" s="35"/>
      <c r="B87" s="36"/>
      <c r="C87" s="174" t="s">
        <v>81</v>
      </c>
      <c r="D87" s="174" t="s">
        <v>147</v>
      </c>
      <c r="E87" s="175" t="s">
        <v>1138</v>
      </c>
      <c r="F87" s="176" t="s">
        <v>1139</v>
      </c>
      <c r="G87" s="177" t="s">
        <v>150</v>
      </c>
      <c r="H87" s="178">
        <v>47.4</v>
      </c>
      <c r="I87" s="179"/>
      <c r="J87" s="180">
        <f>ROUND(I87*H87,2)</f>
        <v>0</v>
      </c>
      <c r="K87" s="176" t="s">
        <v>151</v>
      </c>
      <c r="L87" s="40"/>
      <c r="M87" s="181" t="s">
        <v>19</v>
      </c>
      <c r="N87" s="182" t="s">
        <v>44</v>
      </c>
      <c r="O87" s="65"/>
      <c r="P87" s="183">
        <f>O87*H87</f>
        <v>0</v>
      </c>
      <c r="Q87" s="183">
        <v>3.0000000000000001E-5</v>
      </c>
      <c r="R87" s="183">
        <f>Q87*H87</f>
        <v>1.4220000000000001E-3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152</v>
      </c>
      <c r="AT87" s="185" t="s">
        <v>147</v>
      </c>
      <c r="AU87" s="185" t="s">
        <v>83</v>
      </c>
      <c r="AY87" s="18" t="s">
        <v>145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81</v>
      </c>
      <c r="BK87" s="186">
        <f>ROUND(I87*H87,2)</f>
        <v>0</v>
      </c>
      <c r="BL87" s="18" t="s">
        <v>152</v>
      </c>
      <c r="BM87" s="185" t="s">
        <v>1140</v>
      </c>
    </row>
    <row r="88" spans="1:65" s="2" customFormat="1" ht="19.5">
      <c r="A88" s="35"/>
      <c r="B88" s="36"/>
      <c r="C88" s="37"/>
      <c r="D88" s="187" t="s">
        <v>154</v>
      </c>
      <c r="E88" s="37"/>
      <c r="F88" s="188" t="s">
        <v>1141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154</v>
      </c>
      <c r="AU88" s="18" t="s">
        <v>83</v>
      </c>
    </row>
    <row r="89" spans="1:65" s="2" customFormat="1">
      <c r="A89" s="35"/>
      <c r="B89" s="36"/>
      <c r="C89" s="37"/>
      <c r="D89" s="192" t="s">
        <v>156</v>
      </c>
      <c r="E89" s="37"/>
      <c r="F89" s="193" t="s">
        <v>1142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156</v>
      </c>
      <c r="AU89" s="18" t="s">
        <v>83</v>
      </c>
    </row>
    <row r="90" spans="1:65" s="2" customFormat="1" ht="33" customHeight="1">
      <c r="A90" s="35"/>
      <c r="B90" s="36"/>
      <c r="C90" s="174" t="s">
        <v>83</v>
      </c>
      <c r="D90" s="174" t="s">
        <v>147</v>
      </c>
      <c r="E90" s="175" t="s">
        <v>148</v>
      </c>
      <c r="F90" s="176" t="s">
        <v>149</v>
      </c>
      <c r="G90" s="177" t="s">
        <v>150</v>
      </c>
      <c r="H90" s="178">
        <v>47.4</v>
      </c>
      <c r="I90" s="179"/>
      <c r="J90" s="180">
        <f>ROUND(I90*H90,2)</f>
        <v>0</v>
      </c>
      <c r="K90" s="176" t="s">
        <v>151</v>
      </c>
      <c r="L90" s="40"/>
      <c r="M90" s="181" t="s">
        <v>19</v>
      </c>
      <c r="N90" s="182" t="s">
        <v>44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152</v>
      </c>
      <c r="AT90" s="185" t="s">
        <v>147</v>
      </c>
      <c r="AU90" s="185" t="s">
        <v>83</v>
      </c>
      <c r="AY90" s="18" t="s">
        <v>145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152</v>
      </c>
      <c r="BM90" s="185" t="s">
        <v>1143</v>
      </c>
    </row>
    <row r="91" spans="1:65" s="2" customFormat="1" ht="29.25">
      <c r="A91" s="35"/>
      <c r="B91" s="36"/>
      <c r="C91" s="37"/>
      <c r="D91" s="187" t="s">
        <v>154</v>
      </c>
      <c r="E91" s="37"/>
      <c r="F91" s="188" t="s">
        <v>155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154</v>
      </c>
      <c r="AU91" s="18" t="s">
        <v>83</v>
      </c>
    </row>
    <row r="92" spans="1:65" s="2" customFormat="1">
      <c r="A92" s="35"/>
      <c r="B92" s="36"/>
      <c r="C92" s="37"/>
      <c r="D92" s="192" t="s">
        <v>156</v>
      </c>
      <c r="E92" s="37"/>
      <c r="F92" s="193" t="s">
        <v>157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156</v>
      </c>
      <c r="AU92" s="18" t="s">
        <v>83</v>
      </c>
    </row>
    <row r="93" spans="1:65" s="13" customFormat="1">
      <c r="B93" s="194"/>
      <c r="C93" s="195"/>
      <c r="D93" s="187" t="s">
        <v>158</v>
      </c>
      <c r="E93" s="196" t="s">
        <v>19</v>
      </c>
      <c r="F93" s="197" t="s">
        <v>701</v>
      </c>
      <c r="G93" s="195"/>
      <c r="H93" s="196" t="s">
        <v>19</v>
      </c>
      <c r="I93" s="198"/>
      <c r="J93" s="195"/>
      <c r="K93" s="195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158</v>
      </c>
      <c r="AU93" s="203" t="s">
        <v>83</v>
      </c>
      <c r="AV93" s="13" t="s">
        <v>81</v>
      </c>
      <c r="AW93" s="13" t="s">
        <v>35</v>
      </c>
      <c r="AX93" s="13" t="s">
        <v>73</v>
      </c>
      <c r="AY93" s="203" t="s">
        <v>145</v>
      </c>
    </row>
    <row r="94" spans="1:65" s="14" customFormat="1">
      <c r="B94" s="204"/>
      <c r="C94" s="205"/>
      <c r="D94" s="187" t="s">
        <v>158</v>
      </c>
      <c r="E94" s="206" t="s">
        <v>19</v>
      </c>
      <c r="F94" s="207" t="s">
        <v>1144</v>
      </c>
      <c r="G94" s="205"/>
      <c r="H94" s="208">
        <v>47.4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158</v>
      </c>
      <c r="AU94" s="214" t="s">
        <v>83</v>
      </c>
      <c r="AV94" s="14" t="s">
        <v>83</v>
      </c>
      <c r="AW94" s="14" t="s">
        <v>35</v>
      </c>
      <c r="AX94" s="14" t="s">
        <v>73</v>
      </c>
      <c r="AY94" s="214" t="s">
        <v>145</v>
      </c>
    </row>
    <row r="95" spans="1:65" s="15" customFormat="1">
      <c r="B95" s="215"/>
      <c r="C95" s="216"/>
      <c r="D95" s="187" t="s">
        <v>158</v>
      </c>
      <c r="E95" s="217" t="s">
        <v>19</v>
      </c>
      <c r="F95" s="218" t="s">
        <v>170</v>
      </c>
      <c r="G95" s="216"/>
      <c r="H95" s="219">
        <v>47.4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158</v>
      </c>
      <c r="AU95" s="225" t="s">
        <v>83</v>
      </c>
      <c r="AV95" s="15" t="s">
        <v>152</v>
      </c>
      <c r="AW95" s="15" t="s">
        <v>35</v>
      </c>
      <c r="AX95" s="15" t="s">
        <v>81</v>
      </c>
      <c r="AY95" s="225" t="s">
        <v>145</v>
      </c>
    </row>
    <row r="96" spans="1:65" s="2" customFormat="1" ht="24.2" customHeight="1">
      <c r="A96" s="35"/>
      <c r="B96" s="36"/>
      <c r="C96" s="174" t="s">
        <v>171</v>
      </c>
      <c r="D96" s="174" t="s">
        <v>147</v>
      </c>
      <c r="E96" s="175" t="s">
        <v>179</v>
      </c>
      <c r="F96" s="176" t="s">
        <v>180</v>
      </c>
      <c r="G96" s="177" t="s">
        <v>181</v>
      </c>
      <c r="H96" s="178">
        <v>9</v>
      </c>
      <c r="I96" s="179"/>
      <c r="J96" s="180">
        <f>ROUND(I96*H96,2)</f>
        <v>0</v>
      </c>
      <c r="K96" s="176" t="s">
        <v>151</v>
      </c>
      <c r="L96" s="40"/>
      <c r="M96" s="181" t="s">
        <v>19</v>
      </c>
      <c r="N96" s="182" t="s">
        <v>44</v>
      </c>
      <c r="O96" s="65"/>
      <c r="P96" s="183">
        <f>O96*H96</f>
        <v>0</v>
      </c>
      <c r="Q96" s="183">
        <v>3.6900000000000002E-2</v>
      </c>
      <c r="R96" s="183">
        <f>Q96*H96</f>
        <v>0.33210000000000001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152</v>
      </c>
      <c r="AT96" s="185" t="s">
        <v>147</v>
      </c>
      <c r="AU96" s="185" t="s">
        <v>83</v>
      </c>
      <c r="AY96" s="18" t="s">
        <v>145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81</v>
      </c>
      <c r="BK96" s="186">
        <f>ROUND(I96*H96,2)</f>
        <v>0</v>
      </c>
      <c r="BL96" s="18" t="s">
        <v>152</v>
      </c>
      <c r="BM96" s="185" t="s">
        <v>1145</v>
      </c>
    </row>
    <row r="97" spans="1:65" s="2" customFormat="1" ht="58.5">
      <c r="A97" s="35"/>
      <c r="B97" s="36"/>
      <c r="C97" s="37"/>
      <c r="D97" s="187" t="s">
        <v>154</v>
      </c>
      <c r="E97" s="37"/>
      <c r="F97" s="188" t="s">
        <v>183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154</v>
      </c>
      <c r="AU97" s="18" t="s">
        <v>83</v>
      </c>
    </row>
    <row r="98" spans="1:65" s="2" customFormat="1">
      <c r="A98" s="35"/>
      <c r="B98" s="36"/>
      <c r="C98" s="37"/>
      <c r="D98" s="192" t="s">
        <v>156</v>
      </c>
      <c r="E98" s="37"/>
      <c r="F98" s="193" t="s">
        <v>184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156</v>
      </c>
      <c r="AU98" s="18" t="s">
        <v>83</v>
      </c>
    </row>
    <row r="99" spans="1:65" s="13" customFormat="1">
      <c r="B99" s="194"/>
      <c r="C99" s="195"/>
      <c r="D99" s="187" t="s">
        <v>158</v>
      </c>
      <c r="E99" s="196" t="s">
        <v>19</v>
      </c>
      <c r="F99" s="197" t="s">
        <v>1146</v>
      </c>
      <c r="G99" s="195"/>
      <c r="H99" s="196" t="s">
        <v>19</v>
      </c>
      <c r="I99" s="198"/>
      <c r="J99" s="195"/>
      <c r="K99" s="195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158</v>
      </c>
      <c r="AU99" s="203" t="s">
        <v>83</v>
      </c>
      <c r="AV99" s="13" t="s">
        <v>81</v>
      </c>
      <c r="AW99" s="13" t="s">
        <v>35</v>
      </c>
      <c r="AX99" s="13" t="s">
        <v>73</v>
      </c>
      <c r="AY99" s="203" t="s">
        <v>145</v>
      </c>
    </row>
    <row r="100" spans="1:65" s="14" customFormat="1">
      <c r="B100" s="204"/>
      <c r="C100" s="205"/>
      <c r="D100" s="187" t="s">
        <v>158</v>
      </c>
      <c r="E100" s="206" t="s">
        <v>19</v>
      </c>
      <c r="F100" s="207" t="s">
        <v>1147</v>
      </c>
      <c r="G100" s="205"/>
      <c r="H100" s="208">
        <v>9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158</v>
      </c>
      <c r="AU100" s="214" t="s">
        <v>83</v>
      </c>
      <c r="AV100" s="14" t="s">
        <v>83</v>
      </c>
      <c r="AW100" s="14" t="s">
        <v>35</v>
      </c>
      <c r="AX100" s="14" t="s">
        <v>73</v>
      </c>
      <c r="AY100" s="214" t="s">
        <v>145</v>
      </c>
    </row>
    <row r="101" spans="1:65" s="15" customFormat="1">
      <c r="B101" s="215"/>
      <c r="C101" s="216"/>
      <c r="D101" s="187" t="s">
        <v>158</v>
      </c>
      <c r="E101" s="217" t="s">
        <v>19</v>
      </c>
      <c r="F101" s="218" t="s">
        <v>170</v>
      </c>
      <c r="G101" s="216"/>
      <c r="H101" s="219">
        <v>9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158</v>
      </c>
      <c r="AU101" s="225" t="s">
        <v>83</v>
      </c>
      <c r="AV101" s="15" t="s">
        <v>152</v>
      </c>
      <c r="AW101" s="15" t="s">
        <v>35</v>
      </c>
      <c r="AX101" s="15" t="s">
        <v>81</v>
      </c>
      <c r="AY101" s="225" t="s">
        <v>145</v>
      </c>
    </row>
    <row r="102" spans="1:65" s="2" customFormat="1" ht="24.2" customHeight="1">
      <c r="A102" s="35"/>
      <c r="B102" s="36"/>
      <c r="C102" s="226" t="s">
        <v>152</v>
      </c>
      <c r="D102" s="226" t="s">
        <v>188</v>
      </c>
      <c r="E102" s="227" t="s">
        <v>189</v>
      </c>
      <c r="F102" s="228" t="s">
        <v>190</v>
      </c>
      <c r="G102" s="229" t="s">
        <v>181</v>
      </c>
      <c r="H102" s="230">
        <v>9</v>
      </c>
      <c r="I102" s="231"/>
      <c r="J102" s="232">
        <f>ROUND(I102*H102,2)</f>
        <v>0</v>
      </c>
      <c r="K102" s="228" t="s">
        <v>151</v>
      </c>
      <c r="L102" s="233"/>
      <c r="M102" s="234" t="s">
        <v>19</v>
      </c>
      <c r="N102" s="235" t="s">
        <v>44</v>
      </c>
      <c r="O102" s="65"/>
      <c r="P102" s="183">
        <f>O102*H102</f>
        <v>0</v>
      </c>
      <c r="Q102" s="183">
        <v>3.5E-4</v>
      </c>
      <c r="R102" s="183">
        <f>Q102*H102</f>
        <v>3.15E-3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191</v>
      </c>
      <c r="AT102" s="185" t="s">
        <v>188</v>
      </c>
      <c r="AU102" s="185" t="s">
        <v>83</v>
      </c>
      <c r="AY102" s="18" t="s">
        <v>145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81</v>
      </c>
      <c r="BK102" s="186">
        <f>ROUND(I102*H102,2)</f>
        <v>0</v>
      </c>
      <c r="BL102" s="18" t="s">
        <v>152</v>
      </c>
      <c r="BM102" s="185" t="s">
        <v>1148</v>
      </c>
    </row>
    <row r="103" spans="1:65" s="2" customFormat="1" ht="19.5">
      <c r="A103" s="35"/>
      <c r="B103" s="36"/>
      <c r="C103" s="37"/>
      <c r="D103" s="187" t="s">
        <v>154</v>
      </c>
      <c r="E103" s="37"/>
      <c r="F103" s="188" t="s">
        <v>190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154</v>
      </c>
      <c r="AU103" s="18" t="s">
        <v>83</v>
      </c>
    </row>
    <row r="104" spans="1:65" s="2" customFormat="1" ht="24.2" customHeight="1">
      <c r="A104" s="35"/>
      <c r="B104" s="36"/>
      <c r="C104" s="174" t="s">
        <v>187</v>
      </c>
      <c r="D104" s="174" t="s">
        <v>147</v>
      </c>
      <c r="E104" s="175" t="s">
        <v>194</v>
      </c>
      <c r="F104" s="176" t="s">
        <v>195</v>
      </c>
      <c r="G104" s="177" t="s">
        <v>150</v>
      </c>
      <c r="H104" s="178">
        <v>47.4</v>
      </c>
      <c r="I104" s="179"/>
      <c r="J104" s="180">
        <f>ROUND(I104*H104,2)</f>
        <v>0</v>
      </c>
      <c r="K104" s="176" t="s">
        <v>151</v>
      </c>
      <c r="L104" s="40"/>
      <c r="M104" s="181" t="s">
        <v>19</v>
      </c>
      <c r="N104" s="182" t="s">
        <v>44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152</v>
      </c>
      <c r="AT104" s="185" t="s">
        <v>147</v>
      </c>
      <c r="AU104" s="185" t="s">
        <v>83</v>
      </c>
      <c r="AY104" s="18" t="s">
        <v>145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81</v>
      </c>
      <c r="BK104" s="186">
        <f>ROUND(I104*H104,2)</f>
        <v>0</v>
      </c>
      <c r="BL104" s="18" t="s">
        <v>152</v>
      </c>
      <c r="BM104" s="185" t="s">
        <v>1149</v>
      </c>
    </row>
    <row r="105" spans="1:65" s="2" customFormat="1" ht="19.5">
      <c r="A105" s="35"/>
      <c r="B105" s="36"/>
      <c r="C105" s="37"/>
      <c r="D105" s="187" t="s">
        <v>154</v>
      </c>
      <c r="E105" s="37"/>
      <c r="F105" s="188" t="s">
        <v>197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154</v>
      </c>
      <c r="AU105" s="18" t="s">
        <v>83</v>
      </c>
    </row>
    <row r="106" spans="1:65" s="2" customFormat="1">
      <c r="A106" s="35"/>
      <c r="B106" s="36"/>
      <c r="C106" s="37"/>
      <c r="D106" s="192" t="s">
        <v>156</v>
      </c>
      <c r="E106" s="37"/>
      <c r="F106" s="193" t="s">
        <v>198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156</v>
      </c>
      <c r="AU106" s="18" t="s">
        <v>83</v>
      </c>
    </row>
    <row r="107" spans="1:65" s="13" customFormat="1">
      <c r="B107" s="194"/>
      <c r="C107" s="195"/>
      <c r="D107" s="187" t="s">
        <v>158</v>
      </c>
      <c r="E107" s="196" t="s">
        <v>19</v>
      </c>
      <c r="F107" s="197" t="s">
        <v>1150</v>
      </c>
      <c r="G107" s="195"/>
      <c r="H107" s="196" t="s">
        <v>19</v>
      </c>
      <c r="I107" s="198"/>
      <c r="J107" s="195"/>
      <c r="K107" s="195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158</v>
      </c>
      <c r="AU107" s="203" t="s">
        <v>83</v>
      </c>
      <c r="AV107" s="13" t="s">
        <v>81</v>
      </c>
      <c r="AW107" s="13" t="s">
        <v>35</v>
      </c>
      <c r="AX107" s="13" t="s">
        <v>73</v>
      </c>
      <c r="AY107" s="203" t="s">
        <v>145</v>
      </c>
    </row>
    <row r="108" spans="1:65" s="14" customFormat="1">
      <c r="B108" s="204"/>
      <c r="C108" s="205"/>
      <c r="D108" s="187" t="s">
        <v>158</v>
      </c>
      <c r="E108" s="206" t="s">
        <v>19</v>
      </c>
      <c r="F108" s="207" t="s">
        <v>1151</v>
      </c>
      <c r="G108" s="205"/>
      <c r="H108" s="208">
        <v>47.4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158</v>
      </c>
      <c r="AU108" s="214" t="s">
        <v>83</v>
      </c>
      <c r="AV108" s="14" t="s">
        <v>83</v>
      </c>
      <c r="AW108" s="14" t="s">
        <v>35</v>
      </c>
      <c r="AX108" s="14" t="s">
        <v>73</v>
      </c>
      <c r="AY108" s="214" t="s">
        <v>145</v>
      </c>
    </row>
    <row r="109" spans="1:65" s="15" customFormat="1">
      <c r="B109" s="215"/>
      <c r="C109" s="216"/>
      <c r="D109" s="187" t="s">
        <v>158</v>
      </c>
      <c r="E109" s="217" t="s">
        <v>19</v>
      </c>
      <c r="F109" s="218" t="s">
        <v>170</v>
      </c>
      <c r="G109" s="216"/>
      <c r="H109" s="219">
        <v>47.4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158</v>
      </c>
      <c r="AU109" s="225" t="s">
        <v>83</v>
      </c>
      <c r="AV109" s="15" t="s">
        <v>152</v>
      </c>
      <c r="AW109" s="15" t="s">
        <v>35</v>
      </c>
      <c r="AX109" s="15" t="s">
        <v>81</v>
      </c>
      <c r="AY109" s="225" t="s">
        <v>145</v>
      </c>
    </row>
    <row r="110" spans="1:65" s="2" customFormat="1" ht="24.2" customHeight="1">
      <c r="A110" s="35"/>
      <c r="B110" s="36"/>
      <c r="C110" s="174" t="s">
        <v>193</v>
      </c>
      <c r="D110" s="174" t="s">
        <v>147</v>
      </c>
      <c r="E110" s="175" t="s">
        <v>1152</v>
      </c>
      <c r="F110" s="176" t="s">
        <v>1153</v>
      </c>
      <c r="G110" s="177" t="s">
        <v>203</v>
      </c>
      <c r="H110" s="178">
        <v>16.411000000000001</v>
      </c>
      <c r="I110" s="179"/>
      <c r="J110" s="180">
        <f>ROUND(I110*H110,2)</f>
        <v>0</v>
      </c>
      <c r="K110" s="176" t="s">
        <v>151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152</v>
      </c>
      <c r="AT110" s="185" t="s">
        <v>147</v>
      </c>
      <c r="AU110" s="185" t="s">
        <v>83</v>
      </c>
      <c r="AY110" s="18" t="s">
        <v>145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152</v>
      </c>
      <c r="BM110" s="185" t="s">
        <v>1154</v>
      </c>
    </row>
    <row r="111" spans="1:65" s="2" customFormat="1" ht="29.25">
      <c r="A111" s="35"/>
      <c r="B111" s="36"/>
      <c r="C111" s="37"/>
      <c r="D111" s="187" t="s">
        <v>154</v>
      </c>
      <c r="E111" s="37"/>
      <c r="F111" s="188" t="s">
        <v>1155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83</v>
      </c>
    </row>
    <row r="112" spans="1:65" s="2" customFormat="1">
      <c r="A112" s="35"/>
      <c r="B112" s="36"/>
      <c r="C112" s="37"/>
      <c r="D112" s="192" t="s">
        <v>156</v>
      </c>
      <c r="E112" s="37"/>
      <c r="F112" s="193" t="s">
        <v>1156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156</v>
      </c>
      <c r="AU112" s="18" t="s">
        <v>83</v>
      </c>
    </row>
    <row r="113" spans="1:65" s="13" customFormat="1">
      <c r="B113" s="194"/>
      <c r="C113" s="195"/>
      <c r="D113" s="187" t="s">
        <v>158</v>
      </c>
      <c r="E113" s="196" t="s">
        <v>19</v>
      </c>
      <c r="F113" s="197" t="s">
        <v>207</v>
      </c>
      <c r="G113" s="195"/>
      <c r="H113" s="196" t="s">
        <v>19</v>
      </c>
      <c r="I113" s="198"/>
      <c r="J113" s="195"/>
      <c r="K113" s="195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158</v>
      </c>
      <c r="AU113" s="203" t="s">
        <v>83</v>
      </c>
      <c r="AV113" s="13" t="s">
        <v>81</v>
      </c>
      <c r="AW113" s="13" t="s">
        <v>35</v>
      </c>
      <c r="AX113" s="13" t="s">
        <v>73</v>
      </c>
      <c r="AY113" s="203" t="s">
        <v>145</v>
      </c>
    </row>
    <row r="114" spans="1:65" s="14" customFormat="1">
      <c r="B114" s="204"/>
      <c r="C114" s="205"/>
      <c r="D114" s="187" t="s">
        <v>158</v>
      </c>
      <c r="E114" s="206" t="s">
        <v>19</v>
      </c>
      <c r="F114" s="207" t="s">
        <v>1157</v>
      </c>
      <c r="G114" s="205"/>
      <c r="H114" s="208">
        <v>14.656000000000001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158</v>
      </c>
      <c r="AU114" s="214" t="s">
        <v>83</v>
      </c>
      <c r="AV114" s="14" t="s">
        <v>83</v>
      </c>
      <c r="AW114" s="14" t="s">
        <v>35</v>
      </c>
      <c r="AX114" s="14" t="s">
        <v>73</v>
      </c>
      <c r="AY114" s="214" t="s">
        <v>145</v>
      </c>
    </row>
    <row r="115" spans="1:65" s="13" customFormat="1">
      <c r="B115" s="194"/>
      <c r="C115" s="195"/>
      <c r="D115" s="187" t="s">
        <v>158</v>
      </c>
      <c r="E115" s="196" t="s">
        <v>19</v>
      </c>
      <c r="F115" s="197" t="s">
        <v>927</v>
      </c>
      <c r="G115" s="195"/>
      <c r="H115" s="196" t="s">
        <v>19</v>
      </c>
      <c r="I115" s="198"/>
      <c r="J115" s="195"/>
      <c r="K115" s="195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158</v>
      </c>
      <c r="AU115" s="203" t="s">
        <v>83</v>
      </c>
      <c r="AV115" s="13" t="s">
        <v>81</v>
      </c>
      <c r="AW115" s="13" t="s">
        <v>35</v>
      </c>
      <c r="AX115" s="13" t="s">
        <v>73</v>
      </c>
      <c r="AY115" s="203" t="s">
        <v>145</v>
      </c>
    </row>
    <row r="116" spans="1:65" s="14" customFormat="1">
      <c r="B116" s="204"/>
      <c r="C116" s="205"/>
      <c r="D116" s="187" t="s">
        <v>158</v>
      </c>
      <c r="E116" s="206" t="s">
        <v>19</v>
      </c>
      <c r="F116" s="207" t="s">
        <v>928</v>
      </c>
      <c r="G116" s="205"/>
      <c r="H116" s="208">
        <v>1.7549999999999999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158</v>
      </c>
      <c r="AU116" s="214" t="s">
        <v>83</v>
      </c>
      <c r="AV116" s="14" t="s">
        <v>83</v>
      </c>
      <c r="AW116" s="14" t="s">
        <v>35</v>
      </c>
      <c r="AX116" s="14" t="s">
        <v>73</v>
      </c>
      <c r="AY116" s="214" t="s">
        <v>145</v>
      </c>
    </row>
    <row r="117" spans="1:65" s="15" customFormat="1">
      <c r="B117" s="215"/>
      <c r="C117" s="216"/>
      <c r="D117" s="187" t="s">
        <v>158</v>
      </c>
      <c r="E117" s="217" t="s">
        <v>19</v>
      </c>
      <c r="F117" s="218" t="s">
        <v>170</v>
      </c>
      <c r="G117" s="216"/>
      <c r="H117" s="219">
        <v>16.411000000000001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158</v>
      </c>
      <c r="AU117" s="225" t="s">
        <v>83</v>
      </c>
      <c r="AV117" s="15" t="s">
        <v>152</v>
      </c>
      <c r="AW117" s="15" t="s">
        <v>35</v>
      </c>
      <c r="AX117" s="15" t="s">
        <v>81</v>
      </c>
      <c r="AY117" s="225" t="s">
        <v>145</v>
      </c>
    </row>
    <row r="118" spans="1:65" s="2" customFormat="1" ht="24.2" customHeight="1">
      <c r="A118" s="35"/>
      <c r="B118" s="36"/>
      <c r="C118" s="174" t="s">
        <v>200</v>
      </c>
      <c r="D118" s="174" t="s">
        <v>147</v>
      </c>
      <c r="E118" s="175" t="s">
        <v>223</v>
      </c>
      <c r="F118" s="176" t="s">
        <v>224</v>
      </c>
      <c r="G118" s="177" t="s">
        <v>225</v>
      </c>
      <c r="H118" s="178">
        <v>32.822000000000003</v>
      </c>
      <c r="I118" s="179"/>
      <c r="J118" s="180">
        <f>ROUND(I118*H118,2)</f>
        <v>0</v>
      </c>
      <c r="K118" s="176" t="s">
        <v>151</v>
      </c>
      <c r="L118" s="40"/>
      <c r="M118" s="181" t="s">
        <v>19</v>
      </c>
      <c r="N118" s="182" t="s">
        <v>44</v>
      </c>
      <c r="O118" s="65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85" t="s">
        <v>152</v>
      </c>
      <c r="AT118" s="185" t="s">
        <v>147</v>
      </c>
      <c r="AU118" s="185" t="s">
        <v>83</v>
      </c>
      <c r="AY118" s="18" t="s">
        <v>145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18" t="s">
        <v>81</v>
      </c>
      <c r="BK118" s="186">
        <f>ROUND(I118*H118,2)</f>
        <v>0</v>
      </c>
      <c r="BL118" s="18" t="s">
        <v>152</v>
      </c>
      <c r="BM118" s="185" t="s">
        <v>1158</v>
      </c>
    </row>
    <row r="119" spans="1:65" s="2" customFormat="1" ht="29.25">
      <c r="A119" s="35"/>
      <c r="B119" s="36"/>
      <c r="C119" s="37"/>
      <c r="D119" s="187" t="s">
        <v>154</v>
      </c>
      <c r="E119" s="37"/>
      <c r="F119" s="188" t="s">
        <v>227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154</v>
      </c>
      <c r="AU119" s="18" t="s">
        <v>83</v>
      </c>
    </row>
    <row r="120" spans="1:65" s="2" customFormat="1">
      <c r="A120" s="35"/>
      <c r="B120" s="36"/>
      <c r="C120" s="37"/>
      <c r="D120" s="192" t="s">
        <v>156</v>
      </c>
      <c r="E120" s="37"/>
      <c r="F120" s="193" t="s">
        <v>228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156</v>
      </c>
      <c r="AU120" s="18" t="s">
        <v>83</v>
      </c>
    </row>
    <row r="121" spans="1:65" s="13" customFormat="1">
      <c r="B121" s="194"/>
      <c r="C121" s="195"/>
      <c r="D121" s="187" t="s">
        <v>158</v>
      </c>
      <c r="E121" s="196" t="s">
        <v>19</v>
      </c>
      <c r="F121" s="197" t="s">
        <v>207</v>
      </c>
      <c r="G121" s="195"/>
      <c r="H121" s="196" t="s">
        <v>19</v>
      </c>
      <c r="I121" s="198"/>
      <c r="J121" s="195"/>
      <c r="K121" s="195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158</v>
      </c>
      <c r="AU121" s="203" t="s">
        <v>83</v>
      </c>
      <c r="AV121" s="13" t="s">
        <v>81</v>
      </c>
      <c r="AW121" s="13" t="s">
        <v>35</v>
      </c>
      <c r="AX121" s="13" t="s">
        <v>73</v>
      </c>
      <c r="AY121" s="203" t="s">
        <v>145</v>
      </c>
    </row>
    <row r="122" spans="1:65" s="14" customFormat="1">
      <c r="B122" s="204"/>
      <c r="C122" s="205"/>
      <c r="D122" s="187" t="s">
        <v>158</v>
      </c>
      <c r="E122" s="206" t="s">
        <v>19</v>
      </c>
      <c r="F122" s="207" t="s">
        <v>1159</v>
      </c>
      <c r="G122" s="205"/>
      <c r="H122" s="208">
        <v>29.312000000000001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158</v>
      </c>
      <c r="AU122" s="214" t="s">
        <v>83</v>
      </c>
      <c r="AV122" s="14" t="s">
        <v>83</v>
      </c>
      <c r="AW122" s="14" t="s">
        <v>35</v>
      </c>
      <c r="AX122" s="14" t="s">
        <v>73</v>
      </c>
      <c r="AY122" s="214" t="s">
        <v>145</v>
      </c>
    </row>
    <row r="123" spans="1:65" s="13" customFormat="1">
      <c r="B123" s="194"/>
      <c r="C123" s="195"/>
      <c r="D123" s="187" t="s">
        <v>158</v>
      </c>
      <c r="E123" s="196" t="s">
        <v>19</v>
      </c>
      <c r="F123" s="197" t="s">
        <v>927</v>
      </c>
      <c r="G123" s="195"/>
      <c r="H123" s="196" t="s">
        <v>19</v>
      </c>
      <c r="I123" s="198"/>
      <c r="J123" s="195"/>
      <c r="K123" s="195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158</v>
      </c>
      <c r="AU123" s="203" t="s">
        <v>83</v>
      </c>
      <c r="AV123" s="13" t="s">
        <v>81</v>
      </c>
      <c r="AW123" s="13" t="s">
        <v>35</v>
      </c>
      <c r="AX123" s="13" t="s">
        <v>73</v>
      </c>
      <c r="AY123" s="203" t="s">
        <v>145</v>
      </c>
    </row>
    <row r="124" spans="1:65" s="14" customFormat="1">
      <c r="B124" s="204"/>
      <c r="C124" s="205"/>
      <c r="D124" s="187" t="s">
        <v>158</v>
      </c>
      <c r="E124" s="206" t="s">
        <v>19</v>
      </c>
      <c r="F124" s="207" t="s">
        <v>1160</v>
      </c>
      <c r="G124" s="205"/>
      <c r="H124" s="208">
        <v>3.51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158</v>
      </c>
      <c r="AU124" s="214" t="s">
        <v>83</v>
      </c>
      <c r="AV124" s="14" t="s">
        <v>83</v>
      </c>
      <c r="AW124" s="14" t="s">
        <v>35</v>
      </c>
      <c r="AX124" s="14" t="s">
        <v>73</v>
      </c>
      <c r="AY124" s="214" t="s">
        <v>145</v>
      </c>
    </row>
    <row r="125" spans="1:65" s="15" customFormat="1">
      <c r="B125" s="215"/>
      <c r="C125" s="216"/>
      <c r="D125" s="187" t="s">
        <v>158</v>
      </c>
      <c r="E125" s="217" t="s">
        <v>19</v>
      </c>
      <c r="F125" s="218" t="s">
        <v>170</v>
      </c>
      <c r="G125" s="216"/>
      <c r="H125" s="219">
        <v>32.822000000000003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158</v>
      </c>
      <c r="AU125" s="225" t="s">
        <v>83</v>
      </c>
      <c r="AV125" s="15" t="s">
        <v>152</v>
      </c>
      <c r="AW125" s="15" t="s">
        <v>35</v>
      </c>
      <c r="AX125" s="15" t="s">
        <v>81</v>
      </c>
      <c r="AY125" s="225" t="s">
        <v>145</v>
      </c>
    </row>
    <row r="126" spans="1:65" s="2" customFormat="1" ht="37.9" customHeight="1">
      <c r="A126" s="35"/>
      <c r="B126" s="36"/>
      <c r="C126" s="174" t="s">
        <v>191</v>
      </c>
      <c r="D126" s="174" t="s">
        <v>147</v>
      </c>
      <c r="E126" s="175" t="s">
        <v>232</v>
      </c>
      <c r="F126" s="176" t="s">
        <v>233</v>
      </c>
      <c r="G126" s="177" t="s">
        <v>203</v>
      </c>
      <c r="H126" s="178">
        <v>16.411000000000001</v>
      </c>
      <c r="I126" s="179"/>
      <c r="J126" s="180">
        <f>ROUND(I126*H126,2)</f>
        <v>0</v>
      </c>
      <c r="K126" s="176" t="s">
        <v>151</v>
      </c>
      <c r="L126" s="40"/>
      <c r="M126" s="181" t="s">
        <v>19</v>
      </c>
      <c r="N126" s="182" t="s">
        <v>44</v>
      </c>
      <c r="O126" s="65"/>
      <c r="P126" s="183">
        <f>O126*H126</f>
        <v>0</v>
      </c>
      <c r="Q126" s="183">
        <v>0</v>
      </c>
      <c r="R126" s="183">
        <f>Q126*H126</f>
        <v>0</v>
      </c>
      <c r="S126" s="183">
        <v>0</v>
      </c>
      <c r="T126" s="18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85" t="s">
        <v>152</v>
      </c>
      <c r="AT126" s="185" t="s">
        <v>147</v>
      </c>
      <c r="AU126" s="185" t="s">
        <v>83</v>
      </c>
      <c r="AY126" s="18" t="s">
        <v>145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18" t="s">
        <v>81</v>
      </c>
      <c r="BK126" s="186">
        <f>ROUND(I126*H126,2)</f>
        <v>0</v>
      </c>
      <c r="BL126" s="18" t="s">
        <v>152</v>
      </c>
      <c r="BM126" s="185" t="s">
        <v>1161</v>
      </c>
    </row>
    <row r="127" spans="1:65" s="2" customFormat="1" ht="39">
      <c r="A127" s="35"/>
      <c r="B127" s="36"/>
      <c r="C127" s="37"/>
      <c r="D127" s="187" t="s">
        <v>154</v>
      </c>
      <c r="E127" s="37"/>
      <c r="F127" s="188" t="s">
        <v>235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154</v>
      </c>
      <c r="AU127" s="18" t="s">
        <v>83</v>
      </c>
    </row>
    <row r="128" spans="1:65" s="2" customFormat="1">
      <c r="A128" s="35"/>
      <c r="B128" s="36"/>
      <c r="C128" s="37"/>
      <c r="D128" s="192" t="s">
        <v>156</v>
      </c>
      <c r="E128" s="37"/>
      <c r="F128" s="193" t="s">
        <v>236</v>
      </c>
      <c r="G128" s="37"/>
      <c r="H128" s="37"/>
      <c r="I128" s="189"/>
      <c r="J128" s="37"/>
      <c r="K128" s="37"/>
      <c r="L128" s="40"/>
      <c r="M128" s="190"/>
      <c r="N128" s="191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156</v>
      </c>
      <c r="AU128" s="18" t="s">
        <v>83</v>
      </c>
    </row>
    <row r="129" spans="1:65" s="13" customFormat="1">
      <c r="B129" s="194"/>
      <c r="C129" s="195"/>
      <c r="D129" s="187" t="s">
        <v>158</v>
      </c>
      <c r="E129" s="196" t="s">
        <v>19</v>
      </c>
      <c r="F129" s="197" t="s">
        <v>207</v>
      </c>
      <c r="G129" s="195"/>
      <c r="H129" s="196" t="s">
        <v>19</v>
      </c>
      <c r="I129" s="198"/>
      <c r="J129" s="195"/>
      <c r="K129" s="195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158</v>
      </c>
      <c r="AU129" s="203" t="s">
        <v>83</v>
      </c>
      <c r="AV129" s="13" t="s">
        <v>81</v>
      </c>
      <c r="AW129" s="13" t="s">
        <v>35</v>
      </c>
      <c r="AX129" s="13" t="s">
        <v>73</v>
      </c>
      <c r="AY129" s="203" t="s">
        <v>145</v>
      </c>
    </row>
    <row r="130" spans="1:65" s="14" customFormat="1">
      <c r="B130" s="204"/>
      <c r="C130" s="205"/>
      <c r="D130" s="187" t="s">
        <v>158</v>
      </c>
      <c r="E130" s="206" t="s">
        <v>19</v>
      </c>
      <c r="F130" s="207" t="s">
        <v>1157</v>
      </c>
      <c r="G130" s="205"/>
      <c r="H130" s="208">
        <v>14.656000000000001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158</v>
      </c>
      <c r="AU130" s="214" t="s">
        <v>83</v>
      </c>
      <c r="AV130" s="14" t="s">
        <v>83</v>
      </c>
      <c r="AW130" s="14" t="s">
        <v>35</v>
      </c>
      <c r="AX130" s="14" t="s">
        <v>73</v>
      </c>
      <c r="AY130" s="214" t="s">
        <v>145</v>
      </c>
    </row>
    <row r="131" spans="1:65" s="13" customFormat="1">
      <c r="B131" s="194"/>
      <c r="C131" s="195"/>
      <c r="D131" s="187" t="s">
        <v>158</v>
      </c>
      <c r="E131" s="196" t="s">
        <v>19</v>
      </c>
      <c r="F131" s="197" t="s">
        <v>927</v>
      </c>
      <c r="G131" s="195"/>
      <c r="H131" s="196" t="s">
        <v>19</v>
      </c>
      <c r="I131" s="198"/>
      <c r="J131" s="195"/>
      <c r="K131" s="195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158</v>
      </c>
      <c r="AU131" s="203" t="s">
        <v>83</v>
      </c>
      <c r="AV131" s="13" t="s">
        <v>81</v>
      </c>
      <c r="AW131" s="13" t="s">
        <v>35</v>
      </c>
      <c r="AX131" s="13" t="s">
        <v>73</v>
      </c>
      <c r="AY131" s="203" t="s">
        <v>145</v>
      </c>
    </row>
    <row r="132" spans="1:65" s="14" customFormat="1">
      <c r="B132" s="204"/>
      <c r="C132" s="205"/>
      <c r="D132" s="187" t="s">
        <v>158</v>
      </c>
      <c r="E132" s="206" t="s">
        <v>19</v>
      </c>
      <c r="F132" s="207" t="s">
        <v>928</v>
      </c>
      <c r="G132" s="205"/>
      <c r="H132" s="208">
        <v>1.7549999999999999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158</v>
      </c>
      <c r="AU132" s="214" t="s">
        <v>83</v>
      </c>
      <c r="AV132" s="14" t="s">
        <v>83</v>
      </c>
      <c r="AW132" s="14" t="s">
        <v>35</v>
      </c>
      <c r="AX132" s="14" t="s">
        <v>73</v>
      </c>
      <c r="AY132" s="214" t="s">
        <v>145</v>
      </c>
    </row>
    <row r="133" spans="1:65" s="15" customFormat="1">
      <c r="B133" s="215"/>
      <c r="C133" s="216"/>
      <c r="D133" s="187" t="s">
        <v>158</v>
      </c>
      <c r="E133" s="217" t="s">
        <v>19</v>
      </c>
      <c r="F133" s="218" t="s">
        <v>170</v>
      </c>
      <c r="G133" s="216"/>
      <c r="H133" s="219">
        <v>16.411000000000001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158</v>
      </c>
      <c r="AU133" s="225" t="s">
        <v>83</v>
      </c>
      <c r="AV133" s="15" t="s">
        <v>152</v>
      </c>
      <c r="AW133" s="15" t="s">
        <v>35</v>
      </c>
      <c r="AX133" s="15" t="s">
        <v>81</v>
      </c>
      <c r="AY133" s="225" t="s">
        <v>145</v>
      </c>
    </row>
    <row r="134" spans="1:65" s="2" customFormat="1" ht="24.2" customHeight="1">
      <c r="A134" s="35"/>
      <c r="B134" s="36"/>
      <c r="C134" s="174" t="s">
        <v>217</v>
      </c>
      <c r="D134" s="174" t="s">
        <v>147</v>
      </c>
      <c r="E134" s="175" t="s">
        <v>240</v>
      </c>
      <c r="F134" s="176" t="s">
        <v>241</v>
      </c>
      <c r="G134" s="177" t="s">
        <v>203</v>
      </c>
      <c r="H134" s="178">
        <v>23.521000000000001</v>
      </c>
      <c r="I134" s="179"/>
      <c r="J134" s="180">
        <f>ROUND(I134*H134,2)</f>
        <v>0</v>
      </c>
      <c r="K134" s="176" t="s">
        <v>151</v>
      </c>
      <c r="L134" s="40"/>
      <c r="M134" s="181" t="s">
        <v>19</v>
      </c>
      <c r="N134" s="182" t="s">
        <v>44</v>
      </c>
      <c r="O134" s="65"/>
      <c r="P134" s="183">
        <f>O134*H134</f>
        <v>0</v>
      </c>
      <c r="Q134" s="183">
        <v>0</v>
      </c>
      <c r="R134" s="183">
        <f>Q134*H134</f>
        <v>0</v>
      </c>
      <c r="S134" s="183">
        <v>0</v>
      </c>
      <c r="T134" s="18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5" t="s">
        <v>152</v>
      </c>
      <c r="AT134" s="185" t="s">
        <v>147</v>
      </c>
      <c r="AU134" s="185" t="s">
        <v>83</v>
      </c>
      <c r="AY134" s="18" t="s">
        <v>145</v>
      </c>
      <c r="BE134" s="186">
        <f>IF(N134="základní",J134,0)</f>
        <v>0</v>
      </c>
      <c r="BF134" s="186">
        <f>IF(N134="snížená",J134,0)</f>
        <v>0</v>
      </c>
      <c r="BG134" s="186">
        <f>IF(N134="zákl. přenesená",J134,0)</f>
        <v>0</v>
      </c>
      <c r="BH134" s="186">
        <f>IF(N134="sníž. přenesená",J134,0)</f>
        <v>0</v>
      </c>
      <c r="BI134" s="186">
        <f>IF(N134="nulová",J134,0)</f>
        <v>0</v>
      </c>
      <c r="BJ134" s="18" t="s">
        <v>81</v>
      </c>
      <c r="BK134" s="186">
        <f>ROUND(I134*H134,2)</f>
        <v>0</v>
      </c>
      <c r="BL134" s="18" t="s">
        <v>152</v>
      </c>
      <c r="BM134" s="185" t="s">
        <v>1162</v>
      </c>
    </row>
    <row r="135" spans="1:65" s="2" customFormat="1" ht="29.25">
      <c r="A135" s="35"/>
      <c r="B135" s="36"/>
      <c r="C135" s="37"/>
      <c r="D135" s="187" t="s">
        <v>154</v>
      </c>
      <c r="E135" s="37"/>
      <c r="F135" s="188" t="s">
        <v>243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154</v>
      </c>
      <c r="AU135" s="18" t="s">
        <v>83</v>
      </c>
    </row>
    <row r="136" spans="1:65" s="2" customFormat="1">
      <c r="A136" s="35"/>
      <c r="B136" s="36"/>
      <c r="C136" s="37"/>
      <c r="D136" s="192" t="s">
        <v>156</v>
      </c>
      <c r="E136" s="37"/>
      <c r="F136" s="193" t="s">
        <v>244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156</v>
      </c>
      <c r="AU136" s="18" t="s">
        <v>83</v>
      </c>
    </row>
    <row r="137" spans="1:65" s="13" customFormat="1">
      <c r="B137" s="194"/>
      <c r="C137" s="195"/>
      <c r="D137" s="187" t="s">
        <v>158</v>
      </c>
      <c r="E137" s="196" t="s">
        <v>19</v>
      </c>
      <c r="F137" s="197" t="s">
        <v>199</v>
      </c>
      <c r="G137" s="195"/>
      <c r="H137" s="196" t="s">
        <v>19</v>
      </c>
      <c r="I137" s="198"/>
      <c r="J137" s="195"/>
      <c r="K137" s="195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158</v>
      </c>
      <c r="AU137" s="203" t="s">
        <v>83</v>
      </c>
      <c r="AV137" s="13" t="s">
        <v>81</v>
      </c>
      <c r="AW137" s="13" t="s">
        <v>35</v>
      </c>
      <c r="AX137" s="13" t="s">
        <v>73</v>
      </c>
      <c r="AY137" s="203" t="s">
        <v>145</v>
      </c>
    </row>
    <row r="138" spans="1:65" s="14" customFormat="1">
      <c r="B138" s="204"/>
      <c r="C138" s="205"/>
      <c r="D138" s="187" t="s">
        <v>158</v>
      </c>
      <c r="E138" s="206" t="s">
        <v>19</v>
      </c>
      <c r="F138" s="207" t="s">
        <v>1163</v>
      </c>
      <c r="G138" s="205"/>
      <c r="H138" s="208">
        <v>7.11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158</v>
      </c>
      <c r="AU138" s="214" t="s">
        <v>83</v>
      </c>
      <c r="AV138" s="14" t="s">
        <v>83</v>
      </c>
      <c r="AW138" s="14" t="s">
        <v>35</v>
      </c>
      <c r="AX138" s="14" t="s">
        <v>73</v>
      </c>
      <c r="AY138" s="214" t="s">
        <v>145</v>
      </c>
    </row>
    <row r="139" spans="1:65" s="13" customFormat="1">
      <c r="B139" s="194"/>
      <c r="C139" s="195"/>
      <c r="D139" s="187" t="s">
        <v>158</v>
      </c>
      <c r="E139" s="196" t="s">
        <v>19</v>
      </c>
      <c r="F139" s="197" t="s">
        <v>207</v>
      </c>
      <c r="G139" s="195"/>
      <c r="H139" s="196" t="s">
        <v>19</v>
      </c>
      <c r="I139" s="198"/>
      <c r="J139" s="195"/>
      <c r="K139" s="195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158</v>
      </c>
      <c r="AU139" s="203" t="s">
        <v>83</v>
      </c>
      <c r="AV139" s="13" t="s">
        <v>81</v>
      </c>
      <c r="AW139" s="13" t="s">
        <v>35</v>
      </c>
      <c r="AX139" s="13" t="s">
        <v>73</v>
      </c>
      <c r="AY139" s="203" t="s">
        <v>145</v>
      </c>
    </row>
    <row r="140" spans="1:65" s="14" customFormat="1">
      <c r="B140" s="204"/>
      <c r="C140" s="205"/>
      <c r="D140" s="187" t="s">
        <v>158</v>
      </c>
      <c r="E140" s="206" t="s">
        <v>19</v>
      </c>
      <c r="F140" s="207" t="s">
        <v>1157</v>
      </c>
      <c r="G140" s="205"/>
      <c r="H140" s="208">
        <v>14.656000000000001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158</v>
      </c>
      <c r="AU140" s="214" t="s">
        <v>83</v>
      </c>
      <c r="AV140" s="14" t="s">
        <v>83</v>
      </c>
      <c r="AW140" s="14" t="s">
        <v>35</v>
      </c>
      <c r="AX140" s="14" t="s">
        <v>73</v>
      </c>
      <c r="AY140" s="214" t="s">
        <v>145</v>
      </c>
    </row>
    <row r="141" spans="1:65" s="13" customFormat="1">
      <c r="B141" s="194"/>
      <c r="C141" s="195"/>
      <c r="D141" s="187" t="s">
        <v>158</v>
      </c>
      <c r="E141" s="196" t="s">
        <v>19</v>
      </c>
      <c r="F141" s="197" t="s">
        <v>927</v>
      </c>
      <c r="G141" s="195"/>
      <c r="H141" s="196" t="s">
        <v>19</v>
      </c>
      <c r="I141" s="198"/>
      <c r="J141" s="195"/>
      <c r="K141" s="195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158</v>
      </c>
      <c r="AU141" s="203" t="s">
        <v>83</v>
      </c>
      <c r="AV141" s="13" t="s">
        <v>81</v>
      </c>
      <c r="AW141" s="13" t="s">
        <v>35</v>
      </c>
      <c r="AX141" s="13" t="s">
        <v>73</v>
      </c>
      <c r="AY141" s="203" t="s">
        <v>145</v>
      </c>
    </row>
    <row r="142" spans="1:65" s="14" customFormat="1">
      <c r="B142" s="204"/>
      <c r="C142" s="205"/>
      <c r="D142" s="187" t="s">
        <v>158</v>
      </c>
      <c r="E142" s="206" t="s">
        <v>19</v>
      </c>
      <c r="F142" s="207" t="s">
        <v>928</v>
      </c>
      <c r="G142" s="205"/>
      <c r="H142" s="208">
        <v>1.7549999999999999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158</v>
      </c>
      <c r="AU142" s="214" t="s">
        <v>83</v>
      </c>
      <c r="AV142" s="14" t="s">
        <v>83</v>
      </c>
      <c r="AW142" s="14" t="s">
        <v>35</v>
      </c>
      <c r="AX142" s="14" t="s">
        <v>73</v>
      </c>
      <c r="AY142" s="214" t="s">
        <v>145</v>
      </c>
    </row>
    <row r="143" spans="1:65" s="15" customFormat="1">
      <c r="B143" s="215"/>
      <c r="C143" s="216"/>
      <c r="D143" s="187" t="s">
        <v>158</v>
      </c>
      <c r="E143" s="217" t="s">
        <v>19</v>
      </c>
      <c r="F143" s="218" t="s">
        <v>170</v>
      </c>
      <c r="G143" s="216"/>
      <c r="H143" s="219">
        <v>23.521000000000001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158</v>
      </c>
      <c r="AU143" s="225" t="s">
        <v>83</v>
      </c>
      <c r="AV143" s="15" t="s">
        <v>152</v>
      </c>
      <c r="AW143" s="15" t="s">
        <v>35</v>
      </c>
      <c r="AX143" s="15" t="s">
        <v>81</v>
      </c>
      <c r="AY143" s="225" t="s">
        <v>145</v>
      </c>
    </row>
    <row r="144" spans="1:65" s="2" customFormat="1" ht="24.2" customHeight="1">
      <c r="A144" s="35"/>
      <c r="B144" s="36"/>
      <c r="C144" s="174" t="s">
        <v>178</v>
      </c>
      <c r="D144" s="174" t="s">
        <v>147</v>
      </c>
      <c r="E144" s="175" t="s">
        <v>247</v>
      </c>
      <c r="F144" s="176" t="s">
        <v>248</v>
      </c>
      <c r="G144" s="177" t="s">
        <v>203</v>
      </c>
      <c r="H144" s="178">
        <v>59.545000000000002</v>
      </c>
      <c r="I144" s="179"/>
      <c r="J144" s="180">
        <f>ROUND(I144*H144,2)</f>
        <v>0</v>
      </c>
      <c r="K144" s="176" t="s">
        <v>151</v>
      </c>
      <c r="L144" s="40"/>
      <c r="M144" s="181" t="s">
        <v>19</v>
      </c>
      <c r="N144" s="182" t="s">
        <v>44</v>
      </c>
      <c r="O144" s="65"/>
      <c r="P144" s="183">
        <f>O144*H144</f>
        <v>0</v>
      </c>
      <c r="Q144" s="183">
        <v>0</v>
      </c>
      <c r="R144" s="183">
        <f>Q144*H144</f>
        <v>0</v>
      </c>
      <c r="S144" s="183">
        <v>0</v>
      </c>
      <c r="T144" s="18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5" t="s">
        <v>152</v>
      </c>
      <c r="AT144" s="185" t="s">
        <v>147</v>
      </c>
      <c r="AU144" s="185" t="s">
        <v>83</v>
      </c>
      <c r="AY144" s="18" t="s">
        <v>145</v>
      </c>
      <c r="BE144" s="186">
        <f>IF(N144="základní",J144,0)</f>
        <v>0</v>
      </c>
      <c r="BF144" s="186">
        <f>IF(N144="snížená",J144,0)</f>
        <v>0</v>
      </c>
      <c r="BG144" s="186">
        <f>IF(N144="zákl. přenesená",J144,0)</f>
        <v>0</v>
      </c>
      <c r="BH144" s="186">
        <f>IF(N144="sníž. přenesená",J144,0)</f>
        <v>0</v>
      </c>
      <c r="BI144" s="186">
        <f>IF(N144="nulová",J144,0)</f>
        <v>0</v>
      </c>
      <c r="BJ144" s="18" t="s">
        <v>81</v>
      </c>
      <c r="BK144" s="186">
        <f>ROUND(I144*H144,2)</f>
        <v>0</v>
      </c>
      <c r="BL144" s="18" t="s">
        <v>152</v>
      </c>
      <c r="BM144" s="185" t="s">
        <v>1164</v>
      </c>
    </row>
    <row r="145" spans="1:65" s="2" customFormat="1" ht="19.5">
      <c r="A145" s="35"/>
      <c r="B145" s="36"/>
      <c r="C145" s="37"/>
      <c r="D145" s="187" t="s">
        <v>154</v>
      </c>
      <c r="E145" s="37"/>
      <c r="F145" s="188" t="s">
        <v>250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154</v>
      </c>
      <c r="AU145" s="18" t="s">
        <v>83</v>
      </c>
    </row>
    <row r="146" spans="1:65" s="2" customFormat="1">
      <c r="A146" s="35"/>
      <c r="B146" s="36"/>
      <c r="C146" s="37"/>
      <c r="D146" s="192" t="s">
        <v>156</v>
      </c>
      <c r="E146" s="37"/>
      <c r="F146" s="193" t="s">
        <v>251</v>
      </c>
      <c r="G146" s="37"/>
      <c r="H146" s="37"/>
      <c r="I146" s="189"/>
      <c r="J146" s="37"/>
      <c r="K146" s="37"/>
      <c r="L146" s="40"/>
      <c r="M146" s="190"/>
      <c r="N146" s="191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156</v>
      </c>
      <c r="AU146" s="18" t="s">
        <v>83</v>
      </c>
    </row>
    <row r="147" spans="1:65" s="13" customFormat="1" ht="22.5">
      <c r="B147" s="194"/>
      <c r="C147" s="195"/>
      <c r="D147" s="187" t="s">
        <v>158</v>
      </c>
      <c r="E147" s="196" t="s">
        <v>19</v>
      </c>
      <c r="F147" s="197" t="s">
        <v>252</v>
      </c>
      <c r="G147" s="195"/>
      <c r="H147" s="196" t="s">
        <v>19</v>
      </c>
      <c r="I147" s="198"/>
      <c r="J147" s="195"/>
      <c r="K147" s="195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158</v>
      </c>
      <c r="AU147" s="203" t="s">
        <v>83</v>
      </c>
      <c r="AV147" s="13" t="s">
        <v>81</v>
      </c>
      <c r="AW147" s="13" t="s">
        <v>35</v>
      </c>
      <c r="AX147" s="13" t="s">
        <v>73</v>
      </c>
      <c r="AY147" s="203" t="s">
        <v>145</v>
      </c>
    </row>
    <row r="148" spans="1:65" s="14" customFormat="1">
      <c r="B148" s="204"/>
      <c r="C148" s="205"/>
      <c r="D148" s="187" t="s">
        <v>158</v>
      </c>
      <c r="E148" s="206" t="s">
        <v>19</v>
      </c>
      <c r="F148" s="207" t="s">
        <v>1165</v>
      </c>
      <c r="G148" s="205"/>
      <c r="H148" s="208">
        <v>59.545000000000002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158</v>
      </c>
      <c r="AU148" s="214" t="s">
        <v>83</v>
      </c>
      <c r="AV148" s="14" t="s">
        <v>83</v>
      </c>
      <c r="AW148" s="14" t="s">
        <v>35</v>
      </c>
      <c r="AX148" s="14" t="s">
        <v>73</v>
      </c>
      <c r="AY148" s="214" t="s">
        <v>145</v>
      </c>
    </row>
    <row r="149" spans="1:65" s="15" customFormat="1">
      <c r="B149" s="215"/>
      <c r="C149" s="216"/>
      <c r="D149" s="187" t="s">
        <v>158</v>
      </c>
      <c r="E149" s="217" t="s">
        <v>19</v>
      </c>
      <c r="F149" s="218" t="s">
        <v>170</v>
      </c>
      <c r="G149" s="216"/>
      <c r="H149" s="219">
        <v>59.545000000000002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158</v>
      </c>
      <c r="AU149" s="225" t="s">
        <v>83</v>
      </c>
      <c r="AV149" s="15" t="s">
        <v>152</v>
      </c>
      <c r="AW149" s="15" t="s">
        <v>35</v>
      </c>
      <c r="AX149" s="15" t="s">
        <v>81</v>
      </c>
      <c r="AY149" s="225" t="s">
        <v>145</v>
      </c>
    </row>
    <row r="150" spans="1:65" s="2" customFormat="1" ht="16.5" customHeight="1">
      <c r="A150" s="35"/>
      <c r="B150" s="36"/>
      <c r="C150" s="226" t="s">
        <v>231</v>
      </c>
      <c r="D150" s="226" t="s">
        <v>188</v>
      </c>
      <c r="E150" s="227" t="s">
        <v>255</v>
      </c>
      <c r="F150" s="228" t="s">
        <v>256</v>
      </c>
      <c r="G150" s="229" t="s">
        <v>225</v>
      </c>
      <c r="H150" s="230">
        <v>107.181</v>
      </c>
      <c r="I150" s="231"/>
      <c r="J150" s="232">
        <f>ROUND(I150*H150,2)</f>
        <v>0</v>
      </c>
      <c r="K150" s="228" t="s">
        <v>151</v>
      </c>
      <c r="L150" s="233"/>
      <c r="M150" s="234" t="s">
        <v>19</v>
      </c>
      <c r="N150" s="235" t="s">
        <v>44</v>
      </c>
      <c r="O150" s="65"/>
      <c r="P150" s="183">
        <f>O150*H150</f>
        <v>0</v>
      </c>
      <c r="Q150" s="183">
        <v>1</v>
      </c>
      <c r="R150" s="183">
        <f>Q150*H150</f>
        <v>107.181</v>
      </c>
      <c r="S150" s="183">
        <v>0</v>
      </c>
      <c r="T150" s="18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5" t="s">
        <v>191</v>
      </c>
      <c r="AT150" s="185" t="s">
        <v>188</v>
      </c>
      <c r="AU150" s="185" t="s">
        <v>83</v>
      </c>
      <c r="AY150" s="18" t="s">
        <v>145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18" t="s">
        <v>81</v>
      </c>
      <c r="BK150" s="186">
        <f>ROUND(I150*H150,2)</f>
        <v>0</v>
      </c>
      <c r="BL150" s="18" t="s">
        <v>152</v>
      </c>
      <c r="BM150" s="185" t="s">
        <v>1166</v>
      </c>
    </row>
    <row r="151" spans="1:65" s="2" customFormat="1">
      <c r="A151" s="35"/>
      <c r="B151" s="36"/>
      <c r="C151" s="37"/>
      <c r="D151" s="187" t="s">
        <v>154</v>
      </c>
      <c r="E151" s="37"/>
      <c r="F151" s="188" t="s">
        <v>256</v>
      </c>
      <c r="G151" s="37"/>
      <c r="H151" s="37"/>
      <c r="I151" s="189"/>
      <c r="J151" s="37"/>
      <c r="K151" s="37"/>
      <c r="L151" s="40"/>
      <c r="M151" s="190"/>
      <c r="N151" s="191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154</v>
      </c>
      <c r="AU151" s="18" t="s">
        <v>83</v>
      </c>
    </row>
    <row r="152" spans="1:65" s="13" customFormat="1">
      <c r="B152" s="194"/>
      <c r="C152" s="195"/>
      <c r="D152" s="187" t="s">
        <v>158</v>
      </c>
      <c r="E152" s="196" t="s">
        <v>19</v>
      </c>
      <c r="F152" s="197" t="s">
        <v>258</v>
      </c>
      <c r="G152" s="195"/>
      <c r="H152" s="196" t="s">
        <v>19</v>
      </c>
      <c r="I152" s="198"/>
      <c r="J152" s="195"/>
      <c r="K152" s="195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158</v>
      </c>
      <c r="AU152" s="203" t="s">
        <v>83</v>
      </c>
      <c r="AV152" s="13" t="s">
        <v>81</v>
      </c>
      <c r="AW152" s="13" t="s">
        <v>35</v>
      </c>
      <c r="AX152" s="13" t="s">
        <v>73</v>
      </c>
      <c r="AY152" s="203" t="s">
        <v>145</v>
      </c>
    </row>
    <row r="153" spans="1:65" s="14" customFormat="1">
      <c r="B153" s="204"/>
      <c r="C153" s="205"/>
      <c r="D153" s="187" t="s">
        <v>158</v>
      </c>
      <c r="E153" s="206" t="s">
        <v>19</v>
      </c>
      <c r="F153" s="207" t="s">
        <v>1167</v>
      </c>
      <c r="G153" s="205"/>
      <c r="H153" s="208">
        <v>107.181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158</v>
      </c>
      <c r="AU153" s="214" t="s">
        <v>83</v>
      </c>
      <c r="AV153" s="14" t="s">
        <v>83</v>
      </c>
      <c r="AW153" s="14" t="s">
        <v>35</v>
      </c>
      <c r="AX153" s="14" t="s">
        <v>73</v>
      </c>
      <c r="AY153" s="214" t="s">
        <v>145</v>
      </c>
    </row>
    <row r="154" spans="1:65" s="15" customFormat="1">
      <c r="B154" s="215"/>
      <c r="C154" s="216"/>
      <c r="D154" s="187" t="s">
        <v>158</v>
      </c>
      <c r="E154" s="217" t="s">
        <v>19</v>
      </c>
      <c r="F154" s="218" t="s">
        <v>170</v>
      </c>
      <c r="G154" s="216"/>
      <c r="H154" s="219">
        <v>107.181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158</v>
      </c>
      <c r="AU154" s="225" t="s">
        <v>83</v>
      </c>
      <c r="AV154" s="15" t="s">
        <v>152</v>
      </c>
      <c r="AW154" s="15" t="s">
        <v>35</v>
      </c>
      <c r="AX154" s="15" t="s">
        <v>81</v>
      </c>
      <c r="AY154" s="225" t="s">
        <v>145</v>
      </c>
    </row>
    <row r="155" spans="1:65" s="2" customFormat="1" ht="24.2" customHeight="1">
      <c r="A155" s="35"/>
      <c r="B155" s="36"/>
      <c r="C155" s="174" t="s">
        <v>239</v>
      </c>
      <c r="D155" s="174" t="s">
        <v>147</v>
      </c>
      <c r="E155" s="175" t="s">
        <v>260</v>
      </c>
      <c r="F155" s="176" t="s">
        <v>261</v>
      </c>
      <c r="G155" s="177" t="s">
        <v>150</v>
      </c>
      <c r="H155" s="178">
        <v>47.4</v>
      </c>
      <c r="I155" s="179"/>
      <c r="J155" s="180">
        <f>ROUND(I155*H155,2)</f>
        <v>0</v>
      </c>
      <c r="K155" s="176" t="s">
        <v>151</v>
      </c>
      <c r="L155" s="40"/>
      <c r="M155" s="181" t="s">
        <v>19</v>
      </c>
      <c r="N155" s="182" t="s">
        <v>44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152</v>
      </c>
      <c r="AT155" s="185" t="s">
        <v>147</v>
      </c>
      <c r="AU155" s="185" t="s">
        <v>83</v>
      </c>
      <c r="AY155" s="18" t="s">
        <v>145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81</v>
      </c>
      <c r="BK155" s="186">
        <f>ROUND(I155*H155,2)</f>
        <v>0</v>
      </c>
      <c r="BL155" s="18" t="s">
        <v>152</v>
      </c>
      <c r="BM155" s="185" t="s">
        <v>1168</v>
      </c>
    </row>
    <row r="156" spans="1:65" s="2" customFormat="1" ht="19.5">
      <c r="A156" s="35"/>
      <c r="B156" s="36"/>
      <c r="C156" s="37"/>
      <c r="D156" s="187" t="s">
        <v>154</v>
      </c>
      <c r="E156" s="37"/>
      <c r="F156" s="188" t="s">
        <v>263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83</v>
      </c>
    </row>
    <row r="157" spans="1:65" s="2" customFormat="1">
      <c r="A157" s="35"/>
      <c r="B157" s="36"/>
      <c r="C157" s="37"/>
      <c r="D157" s="192" t="s">
        <v>156</v>
      </c>
      <c r="E157" s="37"/>
      <c r="F157" s="193" t="s">
        <v>264</v>
      </c>
      <c r="G157" s="37"/>
      <c r="H157" s="37"/>
      <c r="I157" s="189"/>
      <c r="J157" s="37"/>
      <c r="K157" s="37"/>
      <c r="L157" s="40"/>
      <c r="M157" s="190"/>
      <c r="N157" s="191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156</v>
      </c>
      <c r="AU157" s="18" t="s">
        <v>83</v>
      </c>
    </row>
    <row r="158" spans="1:65" s="13" customFormat="1">
      <c r="B158" s="194"/>
      <c r="C158" s="195"/>
      <c r="D158" s="187" t="s">
        <v>158</v>
      </c>
      <c r="E158" s="196" t="s">
        <v>19</v>
      </c>
      <c r="F158" s="197" t="s">
        <v>951</v>
      </c>
      <c r="G158" s="195"/>
      <c r="H158" s="196" t="s">
        <v>19</v>
      </c>
      <c r="I158" s="198"/>
      <c r="J158" s="195"/>
      <c r="K158" s="195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158</v>
      </c>
      <c r="AU158" s="203" t="s">
        <v>83</v>
      </c>
      <c r="AV158" s="13" t="s">
        <v>81</v>
      </c>
      <c r="AW158" s="13" t="s">
        <v>35</v>
      </c>
      <c r="AX158" s="13" t="s">
        <v>73</v>
      </c>
      <c r="AY158" s="203" t="s">
        <v>145</v>
      </c>
    </row>
    <row r="159" spans="1:65" s="14" customFormat="1">
      <c r="B159" s="204"/>
      <c r="C159" s="205"/>
      <c r="D159" s="187" t="s">
        <v>158</v>
      </c>
      <c r="E159" s="206" t="s">
        <v>19</v>
      </c>
      <c r="F159" s="207" t="s">
        <v>1169</v>
      </c>
      <c r="G159" s="205"/>
      <c r="H159" s="208">
        <v>47.4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158</v>
      </c>
      <c r="AU159" s="214" t="s">
        <v>83</v>
      </c>
      <c r="AV159" s="14" t="s">
        <v>83</v>
      </c>
      <c r="AW159" s="14" t="s">
        <v>35</v>
      </c>
      <c r="AX159" s="14" t="s">
        <v>73</v>
      </c>
      <c r="AY159" s="214" t="s">
        <v>145</v>
      </c>
    </row>
    <row r="160" spans="1:65" s="15" customFormat="1">
      <c r="B160" s="215"/>
      <c r="C160" s="216"/>
      <c r="D160" s="187" t="s">
        <v>158</v>
      </c>
      <c r="E160" s="217" t="s">
        <v>19</v>
      </c>
      <c r="F160" s="218" t="s">
        <v>170</v>
      </c>
      <c r="G160" s="216"/>
      <c r="H160" s="219">
        <v>47.4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158</v>
      </c>
      <c r="AU160" s="225" t="s">
        <v>83</v>
      </c>
      <c r="AV160" s="15" t="s">
        <v>152</v>
      </c>
      <c r="AW160" s="15" t="s">
        <v>35</v>
      </c>
      <c r="AX160" s="15" t="s">
        <v>81</v>
      </c>
      <c r="AY160" s="225" t="s">
        <v>145</v>
      </c>
    </row>
    <row r="161" spans="1:65" s="2" customFormat="1" ht="24.2" customHeight="1">
      <c r="A161" s="35"/>
      <c r="B161" s="36"/>
      <c r="C161" s="174" t="s">
        <v>246</v>
      </c>
      <c r="D161" s="174" t="s">
        <v>147</v>
      </c>
      <c r="E161" s="175" t="s">
        <v>267</v>
      </c>
      <c r="F161" s="176" t="s">
        <v>268</v>
      </c>
      <c r="G161" s="177" t="s">
        <v>150</v>
      </c>
      <c r="H161" s="178">
        <v>47.4</v>
      </c>
      <c r="I161" s="179"/>
      <c r="J161" s="180">
        <f>ROUND(I161*H161,2)</f>
        <v>0</v>
      </c>
      <c r="K161" s="176" t="s">
        <v>151</v>
      </c>
      <c r="L161" s="40"/>
      <c r="M161" s="181" t="s">
        <v>19</v>
      </c>
      <c r="N161" s="182" t="s">
        <v>44</v>
      </c>
      <c r="O161" s="65"/>
      <c r="P161" s="183">
        <f>O161*H161</f>
        <v>0</v>
      </c>
      <c r="Q161" s="183">
        <v>0</v>
      </c>
      <c r="R161" s="183">
        <f>Q161*H161</f>
        <v>0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152</v>
      </c>
      <c r="AT161" s="185" t="s">
        <v>147</v>
      </c>
      <c r="AU161" s="185" t="s">
        <v>83</v>
      </c>
      <c r="AY161" s="18" t="s">
        <v>145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81</v>
      </c>
      <c r="BK161" s="186">
        <f>ROUND(I161*H161,2)</f>
        <v>0</v>
      </c>
      <c r="BL161" s="18" t="s">
        <v>152</v>
      </c>
      <c r="BM161" s="185" t="s">
        <v>1170</v>
      </c>
    </row>
    <row r="162" spans="1:65" s="2" customFormat="1" ht="19.5">
      <c r="A162" s="35"/>
      <c r="B162" s="36"/>
      <c r="C162" s="37"/>
      <c r="D162" s="187" t="s">
        <v>154</v>
      </c>
      <c r="E162" s="37"/>
      <c r="F162" s="188" t="s">
        <v>270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154</v>
      </c>
      <c r="AU162" s="18" t="s">
        <v>83</v>
      </c>
    </row>
    <row r="163" spans="1:65" s="2" customFormat="1">
      <c r="A163" s="35"/>
      <c r="B163" s="36"/>
      <c r="C163" s="37"/>
      <c r="D163" s="192" t="s">
        <v>156</v>
      </c>
      <c r="E163" s="37"/>
      <c r="F163" s="193" t="s">
        <v>271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156</v>
      </c>
      <c r="AU163" s="18" t="s">
        <v>83</v>
      </c>
    </row>
    <row r="164" spans="1:65" s="13" customFormat="1">
      <c r="B164" s="194"/>
      <c r="C164" s="195"/>
      <c r="D164" s="187" t="s">
        <v>158</v>
      </c>
      <c r="E164" s="196" t="s">
        <v>19</v>
      </c>
      <c r="F164" s="197" t="s">
        <v>272</v>
      </c>
      <c r="G164" s="195"/>
      <c r="H164" s="196" t="s">
        <v>19</v>
      </c>
      <c r="I164" s="198"/>
      <c r="J164" s="195"/>
      <c r="K164" s="195"/>
      <c r="L164" s="199"/>
      <c r="M164" s="200"/>
      <c r="N164" s="201"/>
      <c r="O164" s="201"/>
      <c r="P164" s="201"/>
      <c r="Q164" s="201"/>
      <c r="R164" s="201"/>
      <c r="S164" s="201"/>
      <c r="T164" s="202"/>
      <c r="AT164" s="203" t="s">
        <v>158</v>
      </c>
      <c r="AU164" s="203" t="s">
        <v>83</v>
      </c>
      <c r="AV164" s="13" t="s">
        <v>81</v>
      </c>
      <c r="AW164" s="13" t="s">
        <v>35</v>
      </c>
      <c r="AX164" s="13" t="s">
        <v>73</v>
      </c>
      <c r="AY164" s="203" t="s">
        <v>145</v>
      </c>
    </row>
    <row r="165" spans="1:65" s="14" customFormat="1">
      <c r="B165" s="204"/>
      <c r="C165" s="205"/>
      <c r="D165" s="187" t="s">
        <v>158</v>
      </c>
      <c r="E165" s="206" t="s">
        <v>19</v>
      </c>
      <c r="F165" s="207" t="s">
        <v>1169</v>
      </c>
      <c r="G165" s="205"/>
      <c r="H165" s="208">
        <v>47.4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158</v>
      </c>
      <c r="AU165" s="214" t="s">
        <v>83</v>
      </c>
      <c r="AV165" s="14" t="s">
        <v>83</v>
      </c>
      <c r="AW165" s="14" t="s">
        <v>35</v>
      </c>
      <c r="AX165" s="14" t="s">
        <v>73</v>
      </c>
      <c r="AY165" s="214" t="s">
        <v>145</v>
      </c>
    </row>
    <row r="166" spans="1:65" s="15" customFormat="1">
      <c r="B166" s="215"/>
      <c r="C166" s="216"/>
      <c r="D166" s="187" t="s">
        <v>158</v>
      </c>
      <c r="E166" s="217" t="s">
        <v>19</v>
      </c>
      <c r="F166" s="218" t="s">
        <v>170</v>
      </c>
      <c r="G166" s="216"/>
      <c r="H166" s="219">
        <v>47.4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158</v>
      </c>
      <c r="AU166" s="225" t="s">
        <v>83</v>
      </c>
      <c r="AV166" s="15" t="s">
        <v>152</v>
      </c>
      <c r="AW166" s="15" t="s">
        <v>35</v>
      </c>
      <c r="AX166" s="15" t="s">
        <v>81</v>
      </c>
      <c r="AY166" s="225" t="s">
        <v>145</v>
      </c>
    </row>
    <row r="167" spans="1:65" s="2" customFormat="1" ht="16.5" customHeight="1">
      <c r="A167" s="35"/>
      <c r="B167" s="36"/>
      <c r="C167" s="226" t="s">
        <v>254</v>
      </c>
      <c r="D167" s="226" t="s">
        <v>188</v>
      </c>
      <c r="E167" s="227" t="s">
        <v>275</v>
      </c>
      <c r="F167" s="228" t="s">
        <v>276</v>
      </c>
      <c r="G167" s="229" t="s">
        <v>277</v>
      </c>
      <c r="H167" s="230">
        <v>0.71099999999999997</v>
      </c>
      <c r="I167" s="231"/>
      <c r="J167" s="232">
        <f>ROUND(I167*H167,2)</f>
        <v>0</v>
      </c>
      <c r="K167" s="228" t="s">
        <v>151</v>
      </c>
      <c r="L167" s="233"/>
      <c r="M167" s="234" t="s">
        <v>19</v>
      </c>
      <c r="N167" s="235" t="s">
        <v>44</v>
      </c>
      <c r="O167" s="65"/>
      <c r="P167" s="183">
        <f>O167*H167</f>
        <v>0</v>
      </c>
      <c r="Q167" s="183">
        <v>1E-3</v>
      </c>
      <c r="R167" s="183">
        <f>Q167*H167</f>
        <v>7.1099999999999994E-4</v>
      </c>
      <c r="S167" s="183">
        <v>0</v>
      </c>
      <c r="T167" s="18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85" t="s">
        <v>191</v>
      </c>
      <c r="AT167" s="185" t="s">
        <v>188</v>
      </c>
      <c r="AU167" s="185" t="s">
        <v>83</v>
      </c>
      <c r="AY167" s="18" t="s">
        <v>145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18" t="s">
        <v>81</v>
      </c>
      <c r="BK167" s="186">
        <f>ROUND(I167*H167,2)</f>
        <v>0</v>
      </c>
      <c r="BL167" s="18" t="s">
        <v>152</v>
      </c>
      <c r="BM167" s="185" t="s">
        <v>1171</v>
      </c>
    </row>
    <row r="168" spans="1:65" s="2" customFormat="1">
      <c r="A168" s="35"/>
      <c r="B168" s="36"/>
      <c r="C168" s="37"/>
      <c r="D168" s="187" t="s">
        <v>154</v>
      </c>
      <c r="E168" s="37"/>
      <c r="F168" s="188" t="s">
        <v>276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154</v>
      </c>
      <c r="AU168" s="18" t="s">
        <v>83</v>
      </c>
    </row>
    <row r="169" spans="1:65" s="14" customFormat="1">
      <c r="B169" s="204"/>
      <c r="C169" s="205"/>
      <c r="D169" s="187" t="s">
        <v>158</v>
      </c>
      <c r="E169" s="206" t="s">
        <v>19</v>
      </c>
      <c r="F169" s="207" t="s">
        <v>1172</v>
      </c>
      <c r="G169" s="205"/>
      <c r="H169" s="208">
        <v>0.71099999999999997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158</v>
      </c>
      <c r="AU169" s="214" t="s">
        <v>83</v>
      </c>
      <c r="AV169" s="14" t="s">
        <v>83</v>
      </c>
      <c r="AW169" s="14" t="s">
        <v>35</v>
      </c>
      <c r="AX169" s="14" t="s">
        <v>73</v>
      </c>
      <c r="AY169" s="214" t="s">
        <v>145</v>
      </c>
    </row>
    <row r="170" spans="1:65" s="15" customFormat="1">
      <c r="B170" s="215"/>
      <c r="C170" s="216"/>
      <c r="D170" s="187" t="s">
        <v>158</v>
      </c>
      <c r="E170" s="217" t="s">
        <v>19</v>
      </c>
      <c r="F170" s="218" t="s">
        <v>170</v>
      </c>
      <c r="G170" s="216"/>
      <c r="H170" s="219">
        <v>0.71099999999999997</v>
      </c>
      <c r="I170" s="220"/>
      <c r="J170" s="216"/>
      <c r="K170" s="216"/>
      <c r="L170" s="221"/>
      <c r="M170" s="222"/>
      <c r="N170" s="223"/>
      <c r="O170" s="223"/>
      <c r="P170" s="223"/>
      <c r="Q170" s="223"/>
      <c r="R170" s="223"/>
      <c r="S170" s="223"/>
      <c r="T170" s="224"/>
      <c r="AT170" s="225" t="s">
        <v>158</v>
      </c>
      <c r="AU170" s="225" t="s">
        <v>83</v>
      </c>
      <c r="AV170" s="15" t="s">
        <v>152</v>
      </c>
      <c r="AW170" s="15" t="s">
        <v>35</v>
      </c>
      <c r="AX170" s="15" t="s">
        <v>81</v>
      </c>
      <c r="AY170" s="225" t="s">
        <v>145</v>
      </c>
    </row>
    <row r="171" spans="1:65" s="2" customFormat="1" ht="16.5" customHeight="1">
      <c r="A171" s="35"/>
      <c r="B171" s="36"/>
      <c r="C171" s="174" t="s">
        <v>8</v>
      </c>
      <c r="D171" s="174" t="s">
        <v>147</v>
      </c>
      <c r="E171" s="175" t="s">
        <v>289</v>
      </c>
      <c r="F171" s="176" t="s">
        <v>290</v>
      </c>
      <c r="G171" s="177" t="s">
        <v>150</v>
      </c>
      <c r="H171" s="178">
        <v>47.4</v>
      </c>
      <c r="I171" s="179"/>
      <c r="J171" s="180">
        <f>ROUND(I171*H171,2)</f>
        <v>0</v>
      </c>
      <c r="K171" s="176" t="s">
        <v>151</v>
      </c>
      <c r="L171" s="40"/>
      <c r="M171" s="181" t="s">
        <v>19</v>
      </c>
      <c r="N171" s="182" t="s">
        <v>44</v>
      </c>
      <c r="O171" s="65"/>
      <c r="P171" s="183">
        <f>O171*H171</f>
        <v>0</v>
      </c>
      <c r="Q171" s="183">
        <v>0</v>
      </c>
      <c r="R171" s="183">
        <f>Q171*H171</f>
        <v>0</v>
      </c>
      <c r="S171" s="183">
        <v>0</v>
      </c>
      <c r="T171" s="18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85" t="s">
        <v>152</v>
      </c>
      <c r="AT171" s="185" t="s">
        <v>147</v>
      </c>
      <c r="AU171" s="185" t="s">
        <v>83</v>
      </c>
      <c r="AY171" s="18" t="s">
        <v>145</v>
      </c>
      <c r="BE171" s="186">
        <f>IF(N171="základní",J171,0)</f>
        <v>0</v>
      </c>
      <c r="BF171" s="186">
        <f>IF(N171="snížená",J171,0)</f>
        <v>0</v>
      </c>
      <c r="BG171" s="186">
        <f>IF(N171="zákl. přenesená",J171,0)</f>
        <v>0</v>
      </c>
      <c r="BH171" s="186">
        <f>IF(N171="sníž. přenesená",J171,0)</f>
        <v>0</v>
      </c>
      <c r="BI171" s="186">
        <f>IF(N171="nulová",J171,0)</f>
        <v>0</v>
      </c>
      <c r="BJ171" s="18" t="s">
        <v>81</v>
      </c>
      <c r="BK171" s="186">
        <f>ROUND(I171*H171,2)</f>
        <v>0</v>
      </c>
      <c r="BL171" s="18" t="s">
        <v>152</v>
      </c>
      <c r="BM171" s="185" t="s">
        <v>1173</v>
      </c>
    </row>
    <row r="172" spans="1:65" s="2" customFormat="1" ht="29.25">
      <c r="A172" s="35"/>
      <c r="B172" s="36"/>
      <c r="C172" s="37"/>
      <c r="D172" s="187" t="s">
        <v>154</v>
      </c>
      <c r="E172" s="37"/>
      <c r="F172" s="188" t="s">
        <v>292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154</v>
      </c>
      <c r="AU172" s="18" t="s">
        <v>83</v>
      </c>
    </row>
    <row r="173" spans="1:65" s="2" customFormat="1">
      <c r="A173" s="35"/>
      <c r="B173" s="36"/>
      <c r="C173" s="37"/>
      <c r="D173" s="192" t="s">
        <v>156</v>
      </c>
      <c r="E173" s="37"/>
      <c r="F173" s="193" t="s">
        <v>293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156</v>
      </c>
      <c r="AU173" s="18" t="s">
        <v>83</v>
      </c>
    </row>
    <row r="174" spans="1:65" s="13" customFormat="1" ht="22.5">
      <c r="B174" s="194"/>
      <c r="C174" s="195"/>
      <c r="D174" s="187" t="s">
        <v>158</v>
      </c>
      <c r="E174" s="196" t="s">
        <v>19</v>
      </c>
      <c r="F174" s="197" t="s">
        <v>294</v>
      </c>
      <c r="G174" s="195"/>
      <c r="H174" s="196" t="s">
        <v>19</v>
      </c>
      <c r="I174" s="198"/>
      <c r="J174" s="195"/>
      <c r="K174" s="195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158</v>
      </c>
      <c r="AU174" s="203" t="s">
        <v>83</v>
      </c>
      <c r="AV174" s="13" t="s">
        <v>81</v>
      </c>
      <c r="AW174" s="13" t="s">
        <v>35</v>
      </c>
      <c r="AX174" s="13" t="s">
        <v>73</v>
      </c>
      <c r="AY174" s="203" t="s">
        <v>145</v>
      </c>
    </row>
    <row r="175" spans="1:65" s="14" customFormat="1">
      <c r="B175" s="204"/>
      <c r="C175" s="205"/>
      <c r="D175" s="187" t="s">
        <v>158</v>
      </c>
      <c r="E175" s="206" t="s">
        <v>19</v>
      </c>
      <c r="F175" s="207" t="s">
        <v>1169</v>
      </c>
      <c r="G175" s="205"/>
      <c r="H175" s="208">
        <v>47.4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158</v>
      </c>
      <c r="AU175" s="214" t="s">
        <v>83</v>
      </c>
      <c r="AV175" s="14" t="s">
        <v>83</v>
      </c>
      <c r="AW175" s="14" t="s">
        <v>35</v>
      </c>
      <c r="AX175" s="14" t="s">
        <v>73</v>
      </c>
      <c r="AY175" s="214" t="s">
        <v>145</v>
      </c>
    </row>
    <row r="176" spans="1:65" s="15" customFormat="1">
      <c r="B176" s="215"/>
      <c r="C176" s="216"/>
      <c r="D176" s="187" t="s">
        <v>158</v>
      </c>
      <c r="E176" s="217" t="s">
        <v>19</v>
      </c>
      <c r="F176" s="218" t="s">
        <v>170</v>
      </c>
      <c r="G176" s="216"/>
      <c r="H176" s="219">
        <v>47.4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158</v>
      </c>
      <c r="AU176" s="225" t="s">
        <v>83</v>
      </c>
      <c r="AV176" s="15" t="s">
        <v>152</v>
      </c>
      <c r="AW176" s="15" t="s">
        <v>35</v>
      </c>
      <c r="AX176" s="15" t="s">
        <v>81</v>
      </c>
      <c r="AY176" s="225" t="s">
        <v>145</v>
      </c>
    </row>
    <row r="177" spans="1:65" s="12" customFormat="1" ht="22.9" customHeight="1">
      <c r="B177" s="158"/>
      <c r="C177" s="159"/>
      <c r="D177" s="160" t="s">
        <v>72</v>
      </c>
      <c r="E177" s="172" t="s">
        <v>217</v>
      </c>
      <c r="F177" s="172" t="s">
        <v>543</v>
      </c>
      <c r="G177" s="159"/>
      <c r="H177" s="159"/>
      <c r="I177" s="162"/>
      <c r="J177" s="173">
        <f>BK177</f>
        <v>0</v>
      </c>
      <c r="K177" s="159"/>
      <c r="L177" s="164"/>
      <c r="M177" s="165"/>
      <c r="N177" s="166"/>
      <c r="O177" s="166"/>
      <c r="P177" s="167">
        <f>SUM(P178:P207)</f>
        <v>0</v>
      </c>
      <c r="Q177" s="166"/>
      <c r="R177" s="167">
        <f>SUM(R178:R207)</f>
        <v>2.2218499999999999</v>
      </c>
      <c r="S177" s="166"/>
      <c r="T177" s="168">
        <f>SUM(T178:T207)</f>
        <v>50.376200000000004</v>
      </c>
      <c r="AR177" s="169" t="s">
        <v>81</v>
      </c>
      <c r="AT177" s="170" t="s">
        <v>72</v>
      </c>
      <c r="AU177" s="170" t="s">
        <v>81</v>
      </c>
      <c r="AY177" s="169" t="s">
        <v>145</v>
      </c>
      <c r="BK177" s="171">
        <f>SUM(BK178:BK207)</f>
        <v>0</v>
      </c>
    </row>
    <row r="178" spans="1:65" s="2" customFormat="1" ht="16.5" customHeight="1">
      <c r="A178" s="35"/>
      <c r="B178" s="36"/>
      <c r="C178" s="174" t="s">
        <v>266</v>
      </c>
      <c r="D178" s="174" t="s">
        <v>147</v>
      </c>
      <c r="E178" s="175" t="s">
        <v>570</v>
      </c>
      <c r="F178" s="176" t="s">
        <v>571</v>
      </c>
      <c r="G178" s="177" t="s">
        <v>203</v>
      </c>
      <c r="H178" s="178">
        <v>1.38</v>
      </c>
      <c r="I178" s="179"/>
      <c r="J178" s="180">
        <f>ROUND(I178*H178,2)</f>
        <v>0</v>
      </c>
      <c r="K178" s="176" t="s">
        <v>151</v>
      </c>
      <c r="L178" s="40"/>
      <c r="M178" s="181" t="s">
        <v>19</v>
      </c>
      <c r="N178" s="182" t="s">
        <v>44</v>
      </c>
      <c r="O178" s="65"/>
      <c r="P178" s="183">
        <f>O178*H178</f>
        <v>0</v>
      </c>
      <c r="Q178" s="183">
        <v>0.12</v>
      </c>
      <c r="R178" s="183">
        <f>Q178*H178</f>
        <v>0.16559999999999997</v>
      </c>
      <c r="S178" s="183">
        <v>2.4900000000000002</v>
      </c>
      <c r="T178" s="184">
        <f>S178*H178</f>
        <v>3.4361999999999999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152</v>
      </c>
      <c r="AT178" s="185" t="s">
        <v>147</v>
      </c>
      <c r="AU178" s="185" t="s">
        <v>83</v>
      </c>
      <c r="AY178" s="18" t="s">
        <v>145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81</v>
      </c>
      <c r="BK178" s="186">
        <f>ROUND(I178*H178,2)</f>
        <v>0</v>
      </c>
      <c r="BL178" s="18" t="s">
        <v>152</v>
      </c>
      <c r="BM178" s="185" t="s">
        <v>1174</v>
      </c>
    </row>
    <row r="179" spans="1:65" s="2" customFormat="1">
      <c r="A179" s="35"/>
      <c r="B179" s="36"/>
      <c r="C179" s="37"/>
      <c r="D179" s="187" t="s">
        <v>154</v>
      </c>
      <c r="E179" s="37"/>
      <c r="F179" s="188" t="s">
        <v>573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154</v>
      </c>
      <c r="AU179" s="18" t="s">
        <v>83</v>
      </c>
    </row>
    <row r="180" spans="1:65" s="2" customFormat="1">
      <c r="A180" s="35"/>
      <c r="B180" s="36"/>
      <c r="C180" s="37"/>
      <c r="D180" s="192" t="s">
        <v>156</v>
      </c>
      <c r="E180" s="37"/>
      <c r="F180" s="193" t="s">
        <v>574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156</v>
      </c>
      <c r="AU180" s="18" t="s">
        <v>83</v>
      </c>
    </row>
    <row r="181" spans="1:65" s="13" customFormat="1">
      <c r="B181" s="194"/>
      <c r="C181" s="195"/>
      <c r="D181" s="187" t="s">
        <v>158</v>
      </c>
      <c r="E181" s="196" t="s">
        <v>19</v>
      </c>
      <c r="F181" s="197" t="s">
        <v>575</v>
      </c>
      <c r="G181" s="195"/>
      <c r="H181" s="196" t="s">
        <v>19</v>
      </c>
      <c r="I181" s="198"/>
      <c r="J181" s="195"/>
      <c r="K181" s="195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158</v>
      </c>
      <c r="AU181" s="203" t="s">
        <v>83</v>
      </c>
      <c r="AV181" s="13" t="s">
        <v>81</v>
      </c>
      <c r="AW181" s="13" t="s">
        <v>35</v>
      </c>
      <c r="AX181" s="13" t="s">
        <v>73</v>
      </c>
      <c r="AY181" s="203" t="s">
        <v>145</v>
      </c>
    </row>
    <row r="182" spans="1:65" s="14" customFormat="1">
      <c r="B182" s="204"/>
      <c r="C182" s="205"/>
      <c r="D182" s="187" t="s">
        <v>158</v>
      </c>
      <c r="E182" s="206" t="s">
        <v>19</v>
      </c>
      <c r="F182" s="207" t="s">
        <v>1175</v>
      </c>
      <c r="G182" s="205"/>
      <c r="H182" s="208">
        <v>1.38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158</v>
      </c>
      <c r="AU182" s="214" t="s">
        <v>83</v>
      </c>
      <c r="AV182" s="14" t="s">
        <v>83</v>
      </c>
      <c r="AW182" s="14" t="s">
        <v>35</v>
      </c>
      <c r="AX182" s="14" t="s">
        <v>73</v>
      </c>
      <c r="AY182" s="214" t="s">
        <v>145</v>
      </c>
    </row>
    <row r="183" spans="1:65" s="15" customFormat="1">
      <c r="B183" s="215"/>
      <c r="C183" s="216"/>
      <c r="D183" s="187" t="s">
        <v>158</v>
      </c>
      <c r="E183" s="217" t="s">
        <v>19</v>
      </c>
      <c r="F183" s="218" t="s">
        <v>170</v>
      </c>
      <c r="G183" s="216"/>
      <c r="H183" s="219">
        <v>1.38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158</v>
      </c>
      <c r="AU183" s="225" t="s">
        <v>83</v>
      </c>
      <c r="AV183" s="15" t="s">
        <v>152</v>
      </c>
      <c r="AW183" s="15" t="s">
        <v>35</v>
      </c>
      <c r="AX183" s="15" t="s">
        <v>81</v>
      </c>
      <c r="AY183" s="225" t="s">
        <v>145</v>
      </c>
    </row>
    <row r="184" spans="1:65" s="2" customFormat="1" ht="16.5" customHeight="1">
      <c r="A184" s="35"/>
      <c r="B184" s="36"/>
      <c r="C184" s="174" t="s">
        <v>274</v>
      </c>
      <c r="D184" s="174" t="s">
        <v>147</v>
      </c>
      <c r="E184" s="175" t="s">
        <v>598</v>
      </c>
      <c r="F184" s="176" t="s">
        <v>599</v>
      </c>
      <c r="G184" s="177" t="s">
        <v>203</v>
      </c>
      <c r="H184" s="178">
        <v>14.775</v>
      </c>
      <c r="I184" s="179"/>
      <c r="J184" s="180">
        <f>ROUND(I184*H184,2)</f>
        <v>0</v>
      </c>
      <c r="K184" s="176" t="s">
        <v>151</v>
      </c>
      <c r="L184" s="40"/>
      <c r="M184" s="181" t="s">
        <v>19</v>
      </c>
      <c r="N184" s="182" t="s">
        <v>44</v>
      </c>
      <c r="O184" s="65"/>
      <c r="P184" s="183">
        <f>O184*H184</f>
        <v>0</v>
      </c>
      <c r="Q184" s="183">
        <v>0.12</v>
      </c>
      <c r="R184" s="183">
        <f>Q184*H184</f>
        <v>1.7729999999999999</v>
      </c>
      <c r="S184" s="183">
        <v>2.2000000000000002</v>
      </c>
      <c r="T184" s="184">
        <f>S184*H184</f>
        <v>32.505000000000003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85" t="s">
        <v>152</v>
      </c>
      <c r="AT184" s="185" t="s">
        <v>147</v>
      </c>
      <c r="AU184" s="185" t="s">
        <v>83</v>
      </c>
      <c r="AY184" s="18" t="s">
        <v>145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18" t="s">
        <v>81</v>
      </c>
      <c r="BK184" s="186">
        <f>ROUND(I184*H184,2)</f>
        <v>0</v>
      </c>
      <c r="BL184" s="18" t="s">
        <v>152</v>
      </c>
      <c r="BM184" s="185" t="s">
        <v>1176</v>
      </c>
    </row>
    <row r="185" spans="1:65" s="2" customFormat="1">
      <c r="A185" s="35"/>
      <c r="B185" s="36"/>
      <c r="C185" s="37"/>
      <c r="D185" s="187" t="s">
        <v>154</v>
      </c>
      <c r="E185" s="37"/>
      <c r="F185" s="188" t="s">
        <v>601</v>
      </c>
      <c r="G185" s="37"/>
      <c r="H185" s="37"/>
      <c r="I185" s="189"/>
      <c r="J185" s="37"/>
      <c r="K185" s="37"/>
      <c r="L185" s="40"/>
      <c r="M185" s="190"/>
      <c r="N185" s="191"/>
      <c r="O185" s="65"/>
      <c r="P185" s="65"/>
      <c r="Q185" s="65"/>
      <c r="R185" s="65"/>
      <c r="S185" s="65"/>
      <c r="T185" s="66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154</v>
      </c>
      <c r="AU185" s="18" t="s">
        <v>83</v>
      </c>
    </row>
    <row r="186" spans="1:65" s="2" customFormat="1">
      <c r="A186" s="35"/>
      <c r="B186" s="36"/>
      <c r="C186" s="37"/>
      <c r="D186" s="192" t="s">
        <v>156</v>
      </c>
      <c r="E186" s="37"/>
      <c r="F186" s="193" t="s">
        <v>602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156</v>
      </c>
      <c r="AU186" s="18" t="s">
        <v>83</v>
      </c>
    </row>
    <row r="187" spans="1:65" s="13" customFormat="1">
      <c r="B187" s="194"/>
      <c r="C187" s="195"/>
      <c r="D187" s="187" t="s">
        <v>158</v>
      </c>
      <c r="E187" s="196" t="s">
        <v>19</v>
      </c>
      <c r="F187" s="197" t="s">
        <v>1177</v>
      </c>
      <c r="G187" s="195"/>
      <c r="H187" s="196" t="s">
        <v>19</v>
      </c>
      <c r="I187" s="198"/>
      <c r="J187" s="195"/>
      <c r="K187" s="195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158</v>
      </c>
      <c r="AU187" s="203" t="s">
        <v>83</v>
      </c>
      <c r="AV187" s="13" t="s">
        <v>81</v>
      </c>
      <c r="AW187" s="13" t="s">
        <v>35</v>
      </c>
      <c r="AX187" s="13" t="s">
        <v>73</v>
      </c>
      <c r="AY187" s="203" t="s">
        <v>145</v>
      </c>
    </row>
    <row r="188" spans="1:65" s="13" customFormat="1">
      <c r="B188" s="194"/>
      <c r="C188" s="195"/>
      <c r="D188" s="187" t="s">
        <v>158</v>
      </c>
      <c r="E188" s="196" t="s">
        <v>19</v>
      </c>
      <c r="F188" s="197" t="s">
        <v>604</v>
      </c>
      <c r="G188" s="195"/>
      <c r="H188" s="196" t="s">
        <v>19</v>
      </c>
      <c r="I188" s="198"/>
      <c r="J188" s="195"/>
      <c r="K188" s="195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158</v>
      </c>
      <c r="AU188" s="203" t="s">
        <v>83</v>
      </c>
      <c r="AV188" s="13" t="s">
        <v>81</v>
      </c>
      <c r="AW188" s="13" t="s">
        <v>35</v>
      </c>
      <c r="AX188" s="13" t="s">
        <v>73</v>
      </c>
      <c r="AY188" s="203" t="s">
        <v>145</v>
      </c>
    </row>
    <row r="189" spans="1:65" s="14" customFormat="1">
      <c r="B189" s="204"/>
      <c r="C189" s="205"/>
      <c r="D189" s="187" t="s">
        <v>158</v>
      </c>
      <c r="E189" s="206" t="s">
        <v>19</v>
      </c>
      <c r="F189" s="207" t="s">
        <v>1178</v>
      </c>
      <c r="G189" s="205"/>
      <c r="H189" s="208">
        <v>11.96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158</v>
      </c>
      <c r="AU189" s="214" t="s">
        <v>83</v>
      </c>
      <c r="AV189" s="14" t="s">
        <v>83</v>
      </c>
      <c r="AW189" s="14" t="s">
        <v>35</v>
      </c>
      <c r="AX189" s="14" t="s">
        <v>73</v>
      </c>
      <c r="AY189" s="214" t="s">
        <v>145</v>
      </c>
    </row>
    <row r="190" spans="1:65" s="13" customFormat="1">
      <c r="B190" s="194"/>
      <c r="C190" s="195"/>
      <c r="D190" s="187" t="s">
        <v>158</v>
      </c>
      <c r="E190" s="196" t="s">
        <v>19</v>
      </c>
      <c r="F190" s="197" t="s">
        <v>608</v>
      </c>
      <c r="G190" s="195"/>
      <c r="H190" s="196" t="s">
        <v>19</v>
      </c>
      <c r="I190" s="198"/>
      <c r="J190" s="195"/>
      <c r="K190" s="195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158</v>
      </c>
      <c r="AU190" s="203" t="s">
        <v>83</v>
      </c>
      <c r="AV190" s="13" t="s">
        <v>81</v>
      </c>
      <c r="AW190" s="13" t="s">
        <v>35</v>
      </c>
      <c r="AX190" s="13" t="s">
        <v>73</v>
      </c>
      <c r="AY190" s="203" t="s">
        <v>145</v>
      </c>
    </row>
    <row r="191" spans="1:65" s="14" customFormat="1">
      <c r="B191" s="204"/>
      <c r="C191" s="205"/>
      <c r="D191" s="187" t="s">
        <v>158</v>
      </c>
      <c r="E191" s="206" t="s">
        <v>19</v>
      </c>
      <c r="F191" s="207" t="s">
        <v>1179</v>
      </c>
      <c r="G191" s="205"/>
      <c r="H191" s="208">
        <v>1.1499999999999999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158</v>
      </c>
      <c r="AU191" s="214" t="s">
        <v>83</v>
      </c>
      <c r="AV191" s="14" t="s">
        <v>83</v>
      </c>
      <c r="AW191" s="14" t="s">
        <v>35</v>
      </c>
      <c r="AX191" s="14" t="s">
        <v>73</v>
      </c>
      <c r="AY191" s="214" t="s">
        <v>145</v>
      </c>
    </row>
    <row r="192" spans="1:65" s="13" customFormat="1">
      <c r="B192" s="194"/>
      <c r="C192" s="195"/>
      <c r="D192" s="187" t="s">
        <v>158</v>
      </c>
      <c r="E192" s="196" t="s">
        <v>19</v>
      </c>
      <c r="F192" s="197" t="s">
        <v>610</v>
      </c>
      <c r="G192" s="195"/>
      <c r="H192" s="196" t="s">
        <v>19</v>
      </c>
      <c r="I192" s="198"/>
      <c r="J192" s="195"/>
      <c r="K192" s="195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158</v>
      </c>
      <c r="AU192" s="203" t="s">
        <v>83</v>
      </c>
      <c r="AV192" s="13" t="s">
        <v>81</v>
      </c>
      <c r="AW192" s="13" t="s">
        <v>35</v>
      </c>
      <c r="AX192" s="13" t="s">
        <v>73</v>
      </c>
      <c r="AY192" s="203" t="s">
        <v>145</v>
      </c>
    </row>
    <row r="193" spans="1:65" s="14" customFormat="1">
      <c r="B193" s="204"/>
      <c r="C193" s="205"/>
      <c r="D193" s="187" t="s">
        <v>158</v>
      </c>
      <c r="E193" s="206" t="s">
        <v>19</v>
      </c>
      <c r="F193" s="207" t="s">
        <v>1180</v>
      </c>
      <c r="G193" s="205"/>
      <c r="H193" s="208">
        <v>1.665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158</v>
      </c>
      <c r="AU193" s="214" t="s">
        <v>83</v>
      </c>
      <c r="AV193" s="14" t="s">
        <v>83</v>
      </c>
      <c r="AW193" s="14" t="s">
        <v>35</v>
      </c>
      <c r="AX193" s="14" t="s">
        <v>73</v>
      </c>
      <c r="AY193" s="214" t="s">
        <v>145</v>
      </c>
    </row>
    <row r="194" spans="1:65" s="15" customFormat="1">
      <c r="B194" s="215"/>
      <c r="C194" s="216"/>
      <c r="D194" s="187" t="s">
        <v>158</v>
      </c>
      <c r="E194" s="217" t="s">
        <v>19</v>
      </c>
      <c r="F194" s="218" t="s">
        <v>170</v>
      </c>
      <c r="G194" s="216"/>
      <c r="H194" s="219">
        <v>14.775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158</v>
      </c>
      <c r="AU194" s="225" t="s">
        <v>83</v>
      </c>
      <c r="AV194" s="15" t="s">
        <v>152</v>
      </c>
      <c r="AW194" s="15" t="s">
        <v>35</v>
      </c>
      <c r="AX194" s="15" t="s">
        <v>81</v>
      </c>
      <c r="AY194" s="225" t="s">
        <v>145</v>
      </c>
    </row>
    <row r="195" spans="1:65" s="2" customFormat="1" ht="21.75" customHeight="1">
      <c r="A195" s="35"/>
      <c r="B195" s="36"/>
      <c r="C195" s="174" t="s">
        <v>280</v>
      </c>
      <c r="D195" s="174" t="s">
        <v>147</v>
      </c>
      <c r="E195" s="175" t="s">
        <v>613</v>
      </c>
      <c r="F195" s="176" t="s">
        <v>614</v>
      </c>
      <c r="G195" s="177" t="s">
        <v>203</v>
      </c>
      <c r="H195" s="178">
        <v>2.2999999999999998</v>
      </c>
      <c r="I195" s="179"/>
      <c r="J195" s="180">
        <f>ROUND(I195*H195,2)</f>
        <v>0</v>
      </c>
      <c r="K195" s="176" t="s">
        <v>151</v>
      </c>
      <c r="L195" s="40"/>
      <c r="M195" s="181" t="s">
        <v>19</v>
      </c>
      <c r="N195" s="182" t="s">
        <v>44</v>
      </c>
      <c r="O195" s="65"/>
      <c r="P195" s="183">
        <f>O195*H195</f>
        <v>0</v>
      </c>
      <c r="Q195" s="183">
        <v>0.12</v>
      </c>
      <c r="R195" s="183">
        <f>Q195*H195</f>
        <v>0.27599999999999997</v>
      </c>
      <c r="S195" s="183">
        <v>2.2000000000000002</v>
      </c>
      <c r="T195" s="184">
        <f>S195*H195</f>
        <v>5.0599999999999996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152</v>
      </c>
      <c r="AT195" s="185" t="s">
        <v>147</v>
      </c>
      <c r="AU195" s="185" t="s">
        <v>83</v>
      </c>
      <c r="AY195" s="18" t="s">
        <v>145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81</v>
      </c>
      <c r="BK195" s="186">
        <f>ROUND(I195*H195,2)</f>
        <v>0</v>
      </c>
      <c r="BL195" s="18" t="s">
        <v>152</v>
      </c>
      <c r="BM195" s="185" t="s">
        <v>1181</v>
      </c>
    </row>
    <row r="196" spans="1:65" s="2" customFormat="1">
      <c r="A196" s="35"/>
      <c r="B196" s="36"/>
      <c r="C196" s="37"/>
      <c r="D196" s="187" t="s">
        <v>154</v>
      </c>
      <c r="E196" s="37"/>
      <c r="F196" s="188" t="s">
        <v>616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154</v>
      </c>
      <c r="AU196" s="18" t="s">
        <v>83</v>
      </c>
    </row>
    <row r="197" spans="1:65" s="2" customFormat="1">
      <c r="A197" s="35"/>
      <c r="B197" s="36"/>
      <c r="C197" s="37"/>
      <c r="D197" s="192" t="s">
        <v>156</v>
      </c>
      <c r="E197" s="37"/>
      <c r="F197" s="193" t="s">
        <v>617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156</v>
      </c>
      <c r="AU197" s="18" t="s">
        <v>83</v>
      </c>
    </row>
    <row r="198" spans="1:65" s="13" customFormat="1">
      <c r="B198" s="194"/>
      <c r="C198" s="195"/>
      <c r="D198" s="187" t="s">
        <v>158</v>
      </c>
      <c r="E198" s="196" t="s">
        <v>19</v>
      </c>
      <c r="F198" s="197" t="s">
        <v>618</v>
      </c>
      <c r="G198" s="195"/>
      <c r="H198" s="196" t="s">
        <v>19</v>
      </c>
      <c r="I198" s="198"/>
      <c r="J198" s="195"/>
      <c r="K198" s="195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158</v>
      </c>
      <c r="AU198" s="203" t="s">
        <v>83</v>
      </c>
      <c r="AV198" s="13" t="s">
        <v>81</v>
      </c>
      <c r="AW198" s="13" t="s">
        <v>35</v>
      </c>
      <c r="AX198" s="13" t="s">
        <v>73</v>
      </c>
      <c r="AY198" s="203" t="s">
        <v>145</v>
      </c>
    </row>
    <row r="199" spans="1:65" s="14" customFormat="1">
      <c r="B199" s="204"/>
      <c r="C199" s="205"/>
      <c r="D199" s="187" t="s">
        <v>158</v>
      </c>
      <c r="E199" s="206" t="s">
        <v>19</v>
      </c>
      <c r="F199" s="207" t="s">
        <v>1182</v>
      </c>
      <c r="G199" s="205"/>
      <c r="H199" s="208">
        <v>2.2999999999999998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158</v>
      </c>
      <c r="AU199" s="214" t="s">
        <v>83</v>
      </c>
      <c r="AV199" s="14" t="s">
        <v>83</v>
      </c>
      <c r="AW199" s="14" t="s">
        <v>35</v>
      </c>
      <c r="AX199" s="14" t="s">
        <v>73</v>
      </c>
      <c r="AY199" s="214" t="s">
        <v>145</v>
      </c>
    </row>
    <row r="200" spans="1:65" s="15" customFormat="1">
      <c r="B200" s="215"/>
      <c r="C200" s="216"/>
      <c r="D200" s="187" t="s">
        <v>158</v>
      </c>
      <c r="E200" s="217" t="s">
        <v>19</v>
      </c>
      <c r="F200" s="218" t="s">
        <v>170</v>
      </c>
      <c r="G200" s="216"/>
      <c r="H200" s="219">
        <v>2.2999999999999998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158</v>
      </c>
      <c r="AU200" s="225" t="s">
        <v>83</v>
      </c>
      <c r="AV200" s="15" t="s">
        <v>152</v>
      </c>
      <c r="AW200" s="15" t="s">
        <v>35</v>
      </c>
      <c r="AX200" s="15" t="s">
        <v>81</v>
      </c>
      <c r="AY200" s="225" t="s">
        <v>145</v>
      </c>
    </row>
    <row r="201" spans="1:65" s="2" customFormat="1" ht="24.2" customHeight="1">
      <c r="A201" s="35"/>
      <c r="B201" s="36"/>
      <c r="C201" s="174" t="s">
        <v>288</v>
      </c>
      <c r="D201" s="174" t="s">
        <v>147</v>
      </c>
      <c r="E201" s="175" t="s">
        <v>623</v>
      </c>
      <c r="F201" s="176" t="s">
        <v>624</v>
      </c>
      <c r="G201" s="177" t="s">
        <v>452</v>
      </c>
      <c r="H201" s="178">
        <v>25</v>
      </c>
      <c r="I201" s="179"/>
      <c r="J201" s="180">
        <f>ROUND(I201*H201,2)</f>
        <v>0</v>
      </c>
      <c r="K201" s="176" t="s">
        <v>151</v>
      </c>
      <c r="L201" s="40"/>
      <c r="M201" s="181" t="s">
        <v>19</v>
      </c>
      <c r="N201" s="182" t="s">
        <v>44</v>
      </c>
      <c r="O201" s="65"/>
      <c r="P201" s="183">
        <f>O201*H201</f>
        <v>0</v>
      </c>
      <c r="Q201" s="183">
        <v>2.9E-4</v>
      </c>
      <c r="R201" s="183">
        <f>Q201*H201</f>
        <v>7.2500000000000004E-3</v>
      </c>
      <c r="S201" s="183">
        <v>0.375</v>
      </c>
      <c r="T201" s="184">
        <f>S201*H201</f>
        <v>9.375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85" t="s">
        <v>152</v>
      </c>
      <c r="AT201" s="185" t="s">
        <v>147</v>
      </c>
      <c r="AU201" s="185" t="s">
        <v>83</v>
      </c>
      <c r="AY201" s="18" t="s">
        <v>145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18" t="s">
        <v>81</v>
      </c>
      <c r="BK201" s="186">
        <f>ROUND(I201*H201,2)</f>
        <v>0</v>
      </c>
      <c r="BL201" s="18" t="s">
        <v>152</v>
      </c>
      <c r="BM201" s="185" t="s">
        <v>1183</v>
      </c>
    </row>
    <row r="202" spans="1:65" s="2" customFormat="1" ht="19.5">
      <c r="A202" s="35"/>
      <c r="B202" s="36"/>
      <c r="C202" s="37"/>
      <c r="D202" s="187" t="s">
        <v>154</v>
      </c>
      <c r="E202" s="37"/>
      <c r="F202" s="188" t="s">
        <v>626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154</v>
      </c>
      <c r="AU202" s="18" t="s">
        <v>83</v>
      </c>
    </row>
    <row r="203" spans="1:65" s="2" customFormat="1">
      <c r="A203" s="35"/>
      <c r="B203" s="36"/>
      <c r="C203" s="37"/>
      <c r="D203" s="192" t="s">
        <v>156</v>
      </c>
      <c r="E203" s="37"/>
      <c r="F203" s="193" t="s">
        <v>627</v>
      </c>
      <c r="G203" s="37"/>
      <c r="H203" s="37"/>
      <c r="I203" s="189"/>
      <c r="J203" s="37"/>
      <c r="K203" s="37"/>
      <c r="L203" s="40"/>
      <c r="M203" s="190"/>
      <c r="N203" s="191"/>
      <c r="O203" s="65"/>
      <c r="P203" s="65"/>
      <c r="Q203" s="65"/>
      <c r="R203" s="65"/>
      <c r="S203" s="65"/>
      <c r="T203" s="66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156</v>
      </c>
      <c r="AU203" s="18" t="s">
        <v>83</v>
      </c>
    </row>
    <row r="204" spans="1:65" s="13" customFormat="1">
      <c r="B204" s="194"/>
      <c r="C204" s="195"/>
      <c r="D204" s="187" t="s">
        <v>158</v>
      </c>
      <c r="E204" s="196" t="s">
        <v>19</v>
      </c>
      <c r="F204" s="197" t="s">
        <v>628</v>
      </c>
      <c r="G204" s="195"/>
      <c r="H204" s="196" t="s">
        <v>19</v>
      </c>
      <c r="I204" s="198"/>
      <c r="J204" s="195"/>
      <c r="K204" s="195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158</v>
      </c>
      <c r="AU204" s="203" t="s">
        <v>83</v>
      </c>
      <c r="AV204" s="13" t="s">
        <v>81</v>
      </c>
      <c r="AW204" s="13" t="s">
        <v>35</v>
      </c>
      <c r="AX204" s="13" t="s">
        <v>73</v>
      </c>
      <c r="AY204" s="203" t="s">
        <v>145</v>
      </c>
    </row>
    <row r="205" spans="1:65" s="14" customFormat="1">
      <c r="B205" s="204"/>
      <c r="C205" s="205"/>
      <c r="D205" s="187" t="s">
        <v>158</v>
      </c>
      <c r="E205" s="206" t="s">
        <v>19</v>
      </c>
      <c r="F205" s="207" t="s">
        <v>330</v>
      </c>
      <c r="G205" s="205"/>
      <c r="H205" s="208">
        <v>25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158</v>
      </c>
      <c r="AU205" s="214" t="s">
        <v>83</v>
      </c>
      <c r="AV205" s="14" t="s">
        <v>83</v>
      </c>
      <c r="AW205" s="14" t="s">
        <v>35</v>
      </c>
      <c r="AX205" s="14" t="s">
        <v>73</v>
      </c>
      <c r="AY205" s="214" t="s">
        <v>145</v>
      </c>
    </row>
    <row r="206" spans="1:65" s="15" customFormat="1">
      <c r="B206" s="215"/>
      <c r="C206" s="216"/>
      <c r="D206" s="187" t="s">
        <v>158</v>
      </c>
      <c r="E206" s="217" t="s">
        <v>19</v>
      </c>
      <c r="F206" s="218" t="s">
        <v>170</v>
      </c>
      <c r="G206" s="216"/>
      <c r="H206" s="219">
        <v>25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158</v>
      </c>
      <c r="AU206" s="225" t="s">
        <v>83</v>
      </c>
      <c r="AV206" s="15" t="s">
        <v>152</v>
      </c>
      <c r="AW206" s="15" t="s">
        <v>35</v>
      </c>
      <c r="AX206" s="15" t="s">
        <v>81</v>
      </c>
      <c r="AY206" s="225" t="s">
        <v>145</v>
      </c>
    </row>
    <row r="207" spans="1:65" s="13" customFormat="1">
      <c r="B207" s="194"/>
      <c r="C207" s="195"/>
      <c r="D207" s="187" t="s">
        <v>158</v>
      </c>
      <c r="E207" s="196" t="s">
        <v>19</v>
      </c>
      <c r="F207" s="197" t="s">
        <v>1184</v>
      </c>
      <c r="G207" s="195"/>
      <c r="H207" s="196" t="s">
        <v>19</v>
      </c>
      <c r="I207" s="198"/>
      <c r="J207" s="195"/>
      <c r="K207" s="195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158</v>
      </c>
      <c r="AU207" s="203" t="s">
        <v>83</v>
      </c>
      <c r="AV207" s="13" t="s">
        <v>81</v>
      </c>
      <c r="AW207" s="13" t="s">
        <v>35</v>
      </c>
      <c r="AX207" s="13" t="s">
        <v>73</v>
      </c>
      <c r="AY207" s="203" t="s">
        <v>145</v>
      </c>
    </row>
    <row r="208" spans="1:65" s="12" customFormat="1" ht="22.9" customHeight="1">
      <c r="B208" s="158"/>
      <c r="C208" s="159"/>
      <c r="D208" s="160" t="s">
        <v>72</v>
      </c>
      <c r="E208" s="172" t="s">
        <v>630</v>
      </c>
      <c r="F208" s="172" t="s">
        <v>631</v>
      </c>
      <c r="G208" s="159"/>
      <c r="H208" s="159"/>
      <c r="I208" s="162"/>
      <c r="J208" s="173">
        <f>BK208</f>
        <v>0</v>
      </c>
      <c r="K208" s="159"/>
      <c r="L208" s="164"/>
      <c r="M208" s="165"/>
      <c r="N208" s="166"/>
      <c r="O208" s="166"/>
      <c r="P208" s="167">
        <f>SUM(P209:P288)</f>
        <v>0</v>
      </c>
      <c r="Q208" s="166"/>
      <c r="R208" s="167">
        <f>SUM(R209:R288)</f>
        <v>0</v>
      </c>
      <c r="S208" s="166"/>
      <c r="T208" s="168">
        <f>SUM(T209:T288)</f>
        <v>0</v>
      </c>
      <c r="AR208" s="169" t="s">
        <v>81</v>
      </c>
      <c r="AT208" s="170" t="s">
        <v>72</v>
      </c>
      <c r="AU208" s="170" t="s">
        <v>81</v>
      </c>
      <c r="AY208" s="169" t="s">
        <v>145</v>
      </c>
      <c r="BK208" s="171">
        <f>SUM(BK209:BK288)</f>
        <v>0</v>
      </c>
    </row>
    <row r="209" spans="1:65" s="2" customFormat="1" ht="33" customHeight="1">
      <c r="A209" s="35"/>
      <c r="B209" s="36"/>
      <c r="C209" s="174" t="s">
        <v>296</v>
      </c>
      <c r="D209" s="174" t="s">
        <v>147</v>
      </c>
      <c r="E209" s="175" t="s">
        <v>633</v>
      </c>
      <c r="F209" s="176" t="s">
        <v>634</v>
      </c>
      <c r="G209" s="177" t="s">
        <v>225</v>
      </c>
      <c r="H209" s="178">
        <v>41.000999999999998</v>
      </c>
      <c r="I209" s="179"/>
      <c r="J209" s="180">
        <f>ROUND(I209*H209,2)</f>
        <v>0</v>
      </c>
      <c r="K209" s="176" t="s">
        <v>151</v>
      </c>
      <c r="L209" s="40"/>
      <c r="M209" s="181" t="s">
        <v>19</v>
      </c>
      <c r="N209" s="182" t="s">
        <v>44</v>
      </c>
      <c r="O209" s="65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85" t="s">
        <v>152</v>
      </c>
      <c r="AT209" s="185" t="s">
        <v>147</v>
      </c>
      <c r="AU209" s="185" t="s">
        <v>83</v>
      </c>
      <c r="AY209" s="18" t="s">
        <v>145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18" t="s">
        <v>81</v>
      </c>
      <c r="BK209" s="186">
        <f>ROUND(I209*H209,2)</f>
        <v>0</v>
      </c>
      <c r="BL209" s="18" t="s">
        <v>152</v>
      </c>
      <c r="BM209" s="185" t="s">
        <v>1185</v>
      </c>
    </row>
    <row r="210" spans="1:65" s="2" customFormat="1" ht="29.25">
      <c r="A210" s="35"/>
      <c r="B210" s="36"/>
      <c r="C210" s="37"/>
      <c r="D210" s="187" t="s">
        <v>154</v>
      </c>
      <c r="E210" s="37"/>
      <c r="F210" s="188" t="s">
        <v>636</v>
      </c>
      <c r="G210" s="37"/>
      <c r="H210" s="37"/>
      <c r="I210" s="189"/>
      <c r="J210" s="37"/>
      <c r="K210" s="37"/>
      <c r="L210" s="40"/>
      <c r="M210" s="190"/>
      <c r="N210" s="191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154</v>
      </c>
      <c r="AU210" s="18" t="s">
        <v>83</v>
      </c>
    </row>
    <row r="211" spans="1:65" s="2" customFormat="1">
      <c r="A211" s="35"/>
      <c r="B211" s="36"/>
      <c r="C211" s="37"/>
      <c r="D211" s="192" t="s">
        <v>156</v>
      </c>
      <c r="E211" s="37"/>
      <c r="F211" s="193" t="s">
        <v>637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156</v>
      </c>
      <c r="AU211" s="18" t="s">
        <v>83</v>
      </c>
    </row>
    <row r="212" spans="1:65" s="13" customFormat="1" ht="22.5">
      <c r="B212" s="194"/>
      <c r="C212" s="195"/>
      <c r="D212" s="187" t="s">
        <v>158</v>
      </c>
      <c r="E212" s="196" t="s">
        <v>19</v>
      </c>
      <c r="F212" s="197" t="s">
        <v>1186</v>
      </c>
      <c r="G212" s="195"/>
      <c r="H212" s="196" t="s">
        <v>19</v>
      </c>
      <c r="I212" s="198"/>
      <c r="J212" s="195"/>
      <c r="K212" s="195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158</v>
      </c>
      <c r="AU212" s="203" t="s">
        <v>83</v>
      </c>
      <c r="AV212" s="13" t="s">
        <v>81</v>
      </c>
      <c r="AW212" s="13" t="s">
        <v>35</v>
      </c>
      <c r="AX212" s="13" t="s">
        <v>73</v>
      </c>
      <c r="AY212" s="203" t="s">
        <v>145</v>
      </c>
    </row>
    <row r="213" spans="1:65" s="14" customFormat="1">
      <c r="B213" s="204"/>
      <c r="C213" s="205"/>
      <c r="D213" s="187" t="s">
        <v>158</v>
      </c>
      <c r="E213" s="206" t="s">
        <v>19</v>
      </c>
      <c r="F213" s="207" t="s">
        <v>1187</v>
      </c>
      <c r="G213" s="205"/>
      <c r="H213" s="208">
        <v>32.505000000000003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158</v>
      </c>
      <c r="AU213" s="214" t="s">
        <v>83</v>
      </c>
      <c r="AV213" s="14" t="s">
        <v>83</v>
      </c>
      <c r="AW213" s="14" t="s">
        <v>35</v>
      </c>
      <c r="AX213" s="14" t="s">
        <v>73</v>
      </c>
      <c r="AY213" s="214" t="s">
        <v>145</v>
      </c>
    </row>
    <row r="214" spans="1:65" s="13" customFormat="1">
      <c r="B214" s="194"/>
      <c r="C214" s="195"/>
      <c r="D214" s="187" t="s">
        <v>158</v>
      </c>
      <c r="E214" s="196" t="s">
        <v>19</v>
      </c>
      <c r="F214" s="197" t="s">
        <v>642</v>
      </c>
      <c r="G214" s="195"/>
      <c r="H214" s="196" t="s">
        <v>19</v>
      </c>
      <c r="I214" s="198"/>
      <c r="J214" s="195"/>
      <c r="K214" s="195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158</v>
      </c>
      <c r="AU214" s="203" t="s">
        <v>83</v>
      </c>
      <c r="AV214" s="13" t="s">
        <v>81</v>
      </c>
      <c r="AW214" s="13" t="s">
        <v>35</v>
      </c>
      <c r="AX214" s="13" t="s">
        <v>73</v>
      </c>
      <c r="AY214" s="203" t="s">
        <v>145</v>
      </c>
    </row>
    <row r="215" spans="1:65" s="14" customFormat="1">
      <c r="B215" s="204"/>
      <c r="C215" s="205"/>
      <c r="D215" s="187" t="s">
        <v>158</v>
      </c>
      <c r="E215" s="206" t="s">
        <v>19</v>
      </c>
      <c r="F215" s="207" t="s">
        <v>1188</v>
      </c>
      <c r="G215" s="205"/>
      <c r="H215" s="208">
        <v>5.0599999999999996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158</v>
      </c>
      <c r="AU215" s="214" t="s">
        <v>83</v>
      </c>
      <c r="AV215" s="14" t="s">
        <v>83</v>
      </c>
      <c r="AW215" s="14" t="s">
        <v>35</v>
      </c>
      <c r="AX215" s="14" t="s">
        <v>73</v>
      </c>
      <c r="AY215" s="214" t="s">
        <v>145</v>
      </c>
    </row>
    <row r="216" spans="1:65" s="13" customFormat="1">
      <c r="B216" s="194"/>
      <c r="C216" s="195"/>
      <c r="D216" s="187" t="s">
        <v>158</v>
      </c>
      <c r="E216" s="196" t="s">
        <v>19</v>
      </c>
      <c r="F216" s="197" t="s">
        <v>575</v>
      </c>
      <c r="G216" s="195"/>
      <c r="H216" s="196" t="s">
        <v>19</v>
      </c>
      <c r="I216" s="198"/>
      <c r="J216" s="195"/>
      <c r="K216" s="195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158</v>
      </c>
      <c r="AU216" s="203" t="s">
        <v>83</v>
      </c>
      <c r="AV216" s="13" t="s">
        <v>81</v>
      </c>
      <c r="AW216" s="13" t="s">
        <v>35</v>
      </c>
      <c r="AX216" s="13" t="s">
        <v>73</v>
      </c>
      <c r="AY216" s="203" t="s">
        <v>145</v>
      </c>
    </row>
    <row r="217" spans="1:65" s="14" customFormat="1">
      <c r="B217" s="204"/>
      <c r="C217" s="205"/>
      <c r="D217" s="187" t="s">
        <v>158</v>
      </c>
      <c r="E217" s="206" t="s">
        <v>19</v>
      </c>
      <c r="F217" s="207" t="s">
        <v>1189</v>
      </c>
      <c r="G217" s="205"/>
      <c r="H217" s="208">
        <v>3.4359999999999999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158</v>
      </c>
      <c r="AU217" s="214" t="s">
        <v>83</v>
      </c>
      <c r="AV217" s="14" t="s">
        <v>83</v>
      </c>
      <c r="AW217" s="14" t="s">
        <v>35</v>
      </c>
      <c r="AX217" s="14" t="s">
        <v>73</v>
      </c>
      <c r="AY217" s="214" t="s">
        <v>145</v>
      </c>
    </row>
    <row r="218" spans="1:65" s="15" customFormat="1">
      <c r="B218" s="215"/>
      <c r="C218" s="216"/>
      <c r="D218" s="187" t="s">
        <v>158</v>
      </c>
      <c r="E218" s="217" t="s">
        <v>19</v>
      </c>
      <c r="F218" s="218" t="s">
        <v>170</v>
      </c>
      <c r="G218" s="216"/>
      <c r="H218" s="219">
        <v>41.000999999999998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158</v>
      </c>
      <c r="AU218" s="225" t="s">
        <v>83</v>
      </c>
      <c r="AV218" s="15" t="s">
        <v>152</v>
      </c>
      <c r="AW218" s="15" t="s">
        <v>35</v>
      </c>
      <c r="AX218" s="15" t="s">
        <v>81</v>
      </c>
      <c r="AY218" s="225" t="s">
        <v>145</v>
      </c>
    </row>
    <row r="219" spans="1:65" s="2" customFormat="1" ht="24.2" customHeight="1">
      <c r="A219" s="35"/>
      <c r="B219" s="36"/>
      <c r="C219" s="174" t="s">
        <v>7</v>
      </c>
      <c r="D219" s="174" t="s">
        <v>147</v>
      </c>
      <c r="E219" s="175" t="s">
        <v>647</v>
      </c>
      <c r="F219" s="176" t="s">
        <v>648</v>
      </c>
      <c r="G219" s="177" t="s">
        <v>225</v>
      </c>
      <c r="H219" s="178">
        <v>32.822000000000003</v>
      </c>
      <c r="I219" s="179"/>
      <c r="J219" s="180">
        <f>ROUND(I219*H219,2)</f>
        <v>0</v>
      </c>
      <c r="K219" s="176" t="s">
        <v>151</v>
      </c>
      <c r="L219" s="40"/>
      <c r="M219" s="181" t="s">
        <v>19</v>
      </c>
      <c r="N219" s="182" t="s">
        <v>44</v>
      </c>
      <c r="O219" s="65"/>
      <c r="P219" s="183">
        <f>O219*H219</f>
        <v>0</v>
      </c>
      <c r="Q219" s="183">
        <v>0</v>
      </c>
      <c r="R219" s="183">
        <f>Q219*H219</f>
        <v>0</v>
      </c>
      <c r="S219" s="183">
        <v>0</v>
      </c>
      <c r="T219" s="18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85" t="s">
        <v>152</v>
      </c>
      <c r="AT219" s="185" t="s">
        <v>147</v>
      </c>
      <c r="AU219" s="185" t="s">
        <v>83</v>
      </c>
      <c r="AY219" s="18" t="s">
        <v>145</v>
      </c>
      <c r="BE219" s="186">
        <f>IF(N219="základní",J219,0)</f>
        <v>0</v>
      </c>
      <c r="BF219" s="186">
        <f>IF(N219="snížená",J219,0)</f>
        <v>0</v>
      </c>
      <c r="BG219" s="186">
        <f>IF(N219="zákl. přenesená",J219,0)</f>
        <v>0</v>
      </c>
      <c r="BH219" s="186">
        <f>IF(N219="sníž. přenesená",J219,0)</f>
        <v>0</v>
      </c>
      <c r="BI219" s="186">
        <f>IF(N219="nulová",J219,0)</f>
        <v>0</v>
      </c>
      <c r="BJ219" s="18" t="s">
        <v>81</v>
      </c>
      <c r="BK219" s="186">
        <f>ROUND(I219*H219,2)</f>
        <v>0</v>
      </c>
      <c r="BL219" s="18" t="s">
        <v>152</v>
      </c>
      <c r="BM219" s="185" t="s">
        <v>1190</v>
      </c>
    </row>
    <row r="220" spans="1:65" s="2" customFormat="1" ht="29.25">
      <c r="A220" s="35"/>
      <c r="B220" s="36"/>
      <c r="C220" s="37"/>
      <c r="D220" s="187" t="s">
        <v>154</v>
      </c>
      <c r="E220" s="37"/>
      <c r="F220" s="188" t="s">
        <v>650</v>
      </c>
      <c r="G220" s="37"/>
      <c r="H220" s="37"/>
      <c r="I220" s="189"/>
      <c r="J220" s="37"/>
      <c r="K220" s="37"/>
      <c r="L220" s="40"/>
      <c r="M220" s="190"/>
      <c r="N220" s="191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154</v>
      </c>
      <c r="AU220" s="18" t="s">
        <v>83</v>
      </c>
    </row>
    <row r="221" spans="1:65" s="2" customFormat="1">
      <c r="A221" s="35"/>
      <c r="B221" s="36"/>
      <c r="C221" s="37"/>
      <c r="D221" s="192" t="s">
        <v>156</v>
      </c>
      <c r="E221" s="37"/>
      <c r="F221" s="193" t="s">
        <v>651</v>
      </c>
      <c r="G221" s="37"/>
      <c r="H221" s="37"/>
      <c r="I221" s="189"/>
      <c r="J221" s="37"/>
      <c r="K221" s="37"/>
      <c r="L221" s="40"/>
      <c r="M221" s="190"/>
      <c r="N221" s="191"/>
      <c r="O221" s="65"/>
      <c r="P221" s="65"/>
      <c r="Q221" s="65"/>
      <c r="R221" s="65"/>
      <c r="S221" s="65"/>
      <c r="T221" s="66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156</v>
      </c>
      <c r="AU221" s="18" t="s">
        <v>83</v>
      </c>
    </row>
    <row r="222" spans="1:65" s="13" customFormat="1">
      <c r="B222" s="194"/>
      <c r="C222" s="195"/>
      <c r="D222" s="187" t="s">
        <v>158</v>
      </c>
      <c r="E222" s="196" t="s">
        <v>19</v>
      </c>
      <c r="F222" s="197" t="s">
        <v>207</v>
      </c>
      <c r="G222" s="195"/>
      <c r="H222" s="196" t="s">
        <v>19</v>
      </c>
      <c r="I222" s="198"/>
      <c r="J222" s="195"/>
      <c r="K222" s="195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158</v>
      </c>
      <c r="AU222" s="203" t="s">
        <v>83</v>
      </c>
      <c r="AV222" s="13" t="s">
        <v>81</v>
      </c>
      <c r="AW222" s="13" t="s">
        <v>35</v>
      </c>
      <c r="AX222" s="13" t="s">
        <v>73</v>
      </c>
      <c r="AY222" s="203" t="s">
        <v>145</v>
      </c>
    </row>
    <row r="223" spans="1:65" s="14" customFormat="1">
      <c r="B223" s="204"/>
      <c r="C223" s="205"/>
      <c r="D223" s="187" t="s">
        <v>158</v>
      </c>
      <c r="E223" s="206" t="s">
        <v>19</v>
      </c>
      <c r="F223" s="207" t="s">
        <v>1159</v>
      </c>
      <c r="G223" s="205"/>
      <c r="H223" s="208">
        <v>29.312000000000001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158</v>
      </c>
      <c r="AU223" s="214" t="s">
        <v>83</v>
      </c>
      <c r="AV223" s="14" t="s">
        <v>83</v>
      </c>
      <c r="AW223" s="14" t="s">
        <v>35</v>
      </c>
      <c r="AX223" s="14" t="s">
        <v>73</v>
      </c>
      <c r="AY223" s="214" t="s">
        <v>145</v>
      </c>
    </row>
    <row r="224" spans="1:65" s="13" customFormat="1">
      <c r="B224" s="194"/>
      <c r="C224" s="195"/>
      <c r="D224" s="187" t="s">
        <v>158</v>
      </c>
      <c r="E224" s="196" t="s">
        <v>19</v>
      </c>
      <c r="F224" s="197" t="s">
        <v>927</v>
      </c>
      <c r="G224" s="195"/>
      <c r="H224" s="196" t="s">
        <v>19</v>
      </c>
      <c r="I224" s="198"/>
      <c r="J224" s="195"/>
      <c r="K224" s="195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158</v>
      </c>
      <c r="AU224" s="203" t="s">
        <v>83</v>
      </c>
      <c r="AV224" s="13" t="s">
        <v>81</v>
      </c>
      <c r="AW224" s="13" t="s">
        <v>35</v>
      </c>
      <c r="AX224" s="13" t="s">
        <v>73</v>
      </c>
      <c r="AY224" s="203" t="s">
        <v>145</v>
      </c>
    </row>
    <row r="225" spans="1:65" s="14" customFormat="1">
      <c r="B225" s="204"/>
      <c r="C225" s="205"/>
      <c r="D225" s="187" t="s">
        <v>158</v>
      </c>
      <c r="E225" s="206" t="s">
        <v>19</v>
      </c>
      <c r="F225" s="207" t="s">
        <v>1191</v>
      </c>
      <c r="G225" s="205"/>
      <c r="H225" s="208">
        <v>3.51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158</v>
      </c>
      <c r="AU225" s="214" t="s">
        <v>83</v>
      </c>
      <c r="AV225" s="14" t="s">
        <v>83</v>
      </c>
      <c r="AW225" s="14" t="s">
        <v>35</v>
      </c>
      <c r="AX225" s="14" t="s">
        <v>73</v>
      </c>
      <c r="AY225" s="214" t="s">
        <v>145</v>
      </c>
    </row>
    <row r="226" spans="1:65" s="15" customFormat="1">
      <c r="B226" s="215"/>
      <c r="C226" s="216"/>
      <c r="D226" s="187" t="s">
        <v>158</v>
      </c>
      <c r="E226" s="217" t="s">
        <v>19</v>
      </c>
      <c r="F226" s="218" t="s">
        <v>170</v>
      </c>
      <c r="G226" s="216"/>
      <c r="H226" s="219">
        <v>32.822000000000003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158</v>
      </c>
      <c r="AU226" s="225" t="s">
        <v>83</v>
      </c>
      <c r="AV226" s="15" t="s">
        <v>152</v>
      </c>
      <c r="AW226" s="15" t="s">
        <v>35</v>
      </c>
      <c r="AX226" s="15" t="s">
        <v>81</v>
      </c>
      <c r="AY226" s="225" t="s">
        <v>145</v>
      </c>
    </row>
    <row r="227" spans="1:65" s="2" customFormat="1" ht="24.2" customHeight="1">
      <c r="A227" s="35"/>
      <c r="B227" s="36"/>
      <c r="C227" s="174" t="s">
        <v>311</v>
      </c>
      <c r="D227" s="174" t="s">
        <v>147</v>
      </c>
      <c r="E227" s="175" t="s">
        <v>666</v>
      </c>
      <c r="F227" s="176" t="s">
        <v>667</v>
      </c>
      <c r="G227" s="177" t="s">
        <v>225</v>
      </c>
      <c r="H227" s="178">
        <v>41.000999999999998</v>
      </c>
      <c r="I227" s="179"/>
      <c r="J227" s="180">
        <f>ROUND(I227*H227,2)</f>
        <v>0</v>
      </c>
      <c r="K227" s="176" t="s">
        <v>151</v>
      </c>
      <c r="L227" s="40"/>
      <c r="M227" s="181" t="s">
        <v>19</v>
      </c>
      <c r="N227" s="182" t="s">
        <v>44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152</v>
      </c>
      <c r="AT227" s="185" t="s">
        <v>147</v>
      </c>
      <c r="AU227" s="185" t="s">
        <v>83</v>
      </c>
      <c r="AY227" s="18" t="s">
        <v>145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81</v>
      </c>
      <c r="BK227" s="186">
        <f>ROUND(I227*H227,2)</f>
        <v>0</v>
      </c>
      <c r="BL227" s="18" t="s">
        <v>152</v>
      </c>
      <c r="BM227" s="185" t="s">
        <v>1192</v>
      </c>
    </row>
    <row r="228" spans="1:65" s="2" customFormat="1" ht="19.5">
      <c r="A228" s="35"/>
      <c r="B228" s="36"/>
      <c r="C228" s="37"/>
      <c r="D228" s="187" t="s">
        <v>154</v>
      </c>
      <c r="E228" s="37"/>
      <c r="F228" s="188" t="s">
        <v>669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154</v>
      </c>
      <c r="AU228" s="18" t="s">
        <v>83</v>
      </c>
    </row>
    <row r="229" spans="1:65" s="2" customFormat="1">
      <c r="A229" s="35"/>
      <c r="B229" s="36"/>
      <c r="C229" s="37"/>
      <c r="D229" s="192" t="s">
        <v>156</v>
      </c>
      <c r="E229" s="37"/>
      <c r="F229" s="193" t="s">
        <v>670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156</v>
      </c>
      <c r="AU229" s="18" t="s">
        <v>83</v>
      </c>
    </row>
    <row r="230" spans="1:65" s="13" customFormat="1" ht="22.5">
      <c r="B230" s="194"/>
      <c r="C230" s="195"/>
      <c r="D230" s="187" t="s">
        <v>158</v>
      </c>
      <c r="E230" s="196" t="s">
        <v>19</v>
      </c>
      <c r="F230" s="197" t="s">
        <v>1186</v>
      </c>
      <c r="G230" s="195"/>
      <c r="H230" s="196" t="s">
        <v>19</v>
      </c>
      <c r="I230" s="198"/>
      <c r="J230" s="195"/>
      <c r="K230" s="195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158</v>
      </c>
      <c r="AU230" s="203" t="s">
        <v>83</v>
      </c>
      <c r="AV230" s="13" t="s">
        <v>81</v>
      </c>
      <c r="AW230" s="13" t="s">
        <v>35</v>
      </c>
      <c r="AX230" s="13" t="s">
        <v>73</v>
      </c>
      <c r="AY230" s="203" t="s">
        <v>145</v>
      </c>
    </row>
    <row r="231" spans="1:65" s="14" customFormat="1">
      <c r="B231" s="204"/>
      <c r="C231" s="205"/>
      <c r="D231" s="187" t="s">
        <v>158</v>
      </c>
      <c r="E231" s="206" t="s">
        <v>19</v>
      </c>
      <c r="F231" s="207" t="s">
        <v>1187</v>
      </c>
      <c r="G231" s="205"/>
      <c r="H231" s="208">
        <v>32.505000000000003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158</v>
      </c>
      <c r="AU231" s="214" t="s">
        <v>83</v>
      </c>
      <c r="AV231" s="14" t="s">
        <v>83</v>
      </c>
      <c r="AW231" s="14" t="s">
        <v>35</v>
      </c>
      <c r="AX231" s="14" t="s">
        <v>73</v>
      </c>
      <c r="AY231" s="214" t="s">
        <v>145</v>
      </c>
    </row>
    <row r="232" spans="1:65" s="13" customFormat="1">
      <c r="B232" s="194"/>
      <c r="C232" s="195"/>
      <c r="D232" s="187" t="s">
        <v>158</v>
      </c>
      <c r="E232" s="196" t="s">
        <v>19</v>
      </c>
      <c r="F232" s="197" t="s">
        <v>642</v>
      </c>
      <c r="G232" s="195"/>
      <c r="H232" s="196" t="s">
        <v>19</v>
      </c>
      <c r="I232" s="198"/>
      <c r="J232" s="195"/>
      <c r="K232" s="195"/>
      <c r="L232" s="199"/>
      <c r="M232" s="200"/>
      <c r="N232" s="201"/>
      <c r="O232" s="201"/>
      <c r="P232" s="201"/>
      <c r="Q232" s="201"/>
      <c r="R232" s="201"/>
      <c r="S232" s="201"/>
      <c r="T232" s="202"/>
      <c r="AT232" s="203" t="s">
        <v>158</v>
      </c>
      <c r="AU232" s="203" t="s">
        <v>83</v>
      </c>
      <c r="AV232" s="13" t="s">
        <v>81</v>
      </c>
      <c r="AW232" s="13" t="s">
        <v>35</v>
      </c>
      <c r="AX232" s="13" t="s">
        <v>73</v>
      </c>
      <c r="AY232" s="203" t="s">
        <v>145</v>
      </c>
    </row>
    <row r="233" spans="1:65" s="14" customFormat="1">
      <c r="B233" s="204"/>
      <c r="C233" s="205"/>
      <c r="D233" s="187" t="s">
        <v>158</v>
      </c>
      <c r="E233" s="206" t="s">
        <v>19</v>
      </c>
      <c r="F233" s="207" t="s">
        <v>1188</v>
      </c>
      <c r="G233" s="205"/>
      <c r="H233" s="208">
        <v>5.0599999999999996</v>
      </c>
      <c r="I233" s="209"/>
      <c r="J233" s="205"/>
      <c r="K233" s="205"/>
      <c r="L233" s="210"/>
      <c r="M233" s="211"/>
      <c r="N233" s="212"/>
      <c r="O233" s="212"/>
      <c r="P233" s="212"/>
      <c r="Q233" s="212"/>
      <c r="R233" s="212"/>
      <c r="S233" s="212"/>
      <c r="T233" s="213"/>
      <c r="AT233" s="214" t="s">
        <v>158</v>
      </c>
      <c r="AU233" s="214" t="s">
        <v>83</v>
      </c>
      <c r="AV233" s="14" t="s">
        <v>83</v>
      </c>
      <c r="AW233" s="14" t="s">
        <v>35</v>
      </c>
      <c r="AX233" s="14" t="s">
        <v>73</v>
      </c>
      <c r="AY233" s="214" t="s">
        <v>145</v>
      </c>
    </row>
    <row r="234" spans="1:65" s="13" customFormat="1">
      <c r="B234" s="194"/>
      <c r="C234" s="195"/>
      <c r="D234" s="187" t="s">
        <v>158</v>
      </c>
      <c r="E234" s="196" t="s">
        <v>19</v>
      </c>
      <c r="F234" s="197" t="s">
        <v>575</v>
      </c>
      <c r="G234" s="195"/>
      <c r="H234" s="196" t="s">
        <v>19</v>
      </c>
      <c r="I234" s="198"/>
      <c r="J234" s="195"/>
      <c r="K234" s="195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158</v>
      </c>
      <c r="AU234" s="203" t="s">
        <v>83</v>
      </c>
      <c r="AV234" s="13" t="s">
        <v>81</v>
      </c>
      <c r="AW234" s="13" t="s">
        <v>35</v>
      </c>
      <c r="AX234" s="13" t="s">
        <v>73</v>
      </c>
      <c r="AY234" s="203" t="s">
        <v>145</v>
      </c>
    </row>
    <row r="235" spans="1:65" s="14" customFormat="1">
      <c r="B235" s="204"/>
      <c r="C235" s="205"/>
      <c r="D235" s="187" t="s">
        <v>158</v>
      </c>
      <c r="E235" s="206" t="s">
        <v>19</v>
      </c>
      <c r="F235" s="207" t="s">
        <v>1189</v>
      </c>
      <c r="G235" s="205"/>
      <c r="H235" s="208">
        <v>3.4359999999999999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158</v>
      </c>
      <c r="AU235" s="214" t="s">
        <v>83</v>
      </c>
      <c r="AV235" s="14" t="s">
        <v>83</v>
      </c>
      <c r="AW235" s="14" t="s">
        <v>35</v>
      </c>
      <c r="AX235" s="14" t="s">
        <v>73</v>
      </c>
      <c r="AY235" s="214" t="s">
        <v>145</v>
      </c>
    </row>
    <row r="236" spans="1:65" s="15" customFormat="1">
      <c r="B236" s="215"/>
      <c r="C236" s="216"/>
      <c r="D236" s="187" t="s">
        <v>158</v>
      </c>
      <c r="E236" s="217" t="s">
        <v>19</v>
      </c>
      <c r="F236" s="218" t="s">
        <v>170</v>
      </c>
      <c r="G236" s="216"/>
      <c r="H236" s="219">
        <v>41.000999999999998</v>
      </c>
      <c r="I236" s="220"/>
      <c r="J236" s="216"/>
      <c r="K236" s="216"/>
      <c r="L236" s="221"/>
      <c r="M236" s="222"/>
      <c r="N236" s="223"/>
      <c r="O236" s="223"/>
      <c r="P236" s="223"/>
      <c r="Q236" s="223"/>
      <c r="R236" s="223"/>
      <c r="S236" s="223"/>
      <c r="T236" s="224"/>
      <c r="AT236" s="225" t="s">
        <v>158</v>
      </c>
      <c r="AU236" s="225" t="s">
        <v>83</v>
      </c>
      <c r="AV236" s="15" t="s">
        <v>152</v>
      </c>
      <c r="AW236" s="15" t="s">
        <v>35</v>
      </c>
      <c r="AX236" s="15" t="s">
        <v>81</v>
      </c>
      <c r="AY236" s="225" t="s">
        <v>145</v>
      </c>
    </row>
    <row r="237" spans="1:65" s="2" customFormat="1" ht="16.5" customHeight="1">
      <c r="A237" s="35"/>
      <c r="B237" s="36"/>
      <c r="C237" s="174" t="s">
        <v>317</v>
      </c>
      <c r="D237" s="174" t="s">
        <v>147</v>
      </c>
      <c r="E237" s="175" t="s">
        <v>675</v>
      </c>
      <c r="F237" s="176" t="s">
        <v>676</v>
      </c>
      <c r="G237" s="177" t="s">
        <v>225</v>
      </c>
      <c r="H237" s="178">
        <v>246.00700000000001</v>
      </c>
      <c r="I237" s="179"/>
      <c r="J237" s="180">
        <f>ROUND(I237*H237,2)</f>
        <v>0</v>
      </c>
      <c r="K237" s="176" t="s">
        <v>151</v>
      </c>
      <c r="L237" s="40"/>
      <c r="M237" s="181" t="s">
        <v>19</v>
      </c>
      <c r="N237" s="182" t="s">
        <v>44</v>
      </c>
      <c r="O237" s="65"/>
      <c r="P237" s="183">
        <f>O237*H237</f>
        <v>0</v>
      </c>
      <c r="Q237" s="183">
        <v>0</v>
      </c>
      <c r="R237" s="183">
        <f>Q237*H237</f>
        <v>0</v>
      </c>
      <c r="S237" s="183">
        <v>0</v>
      </c>
      <c r="T237" s="18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85" t="s">
        <v>152</v>
      </c>
      <c r="AT237" s="185" t="s">
        <v>147</v>
      </c>
      <c r="AU237" s="185" t="s">
        <v>83</v>
      </c>
      <c r="AY237" s="18" t="s">
        <v>145</v>
      </c>
      <c r="BE237" s="186">
        <f>IF(N237="základní",J237,0)</f>
        <v>0</v>
      </c>
      <c r="BF237" s="186">
        <f>IF(N237="snížená",J237,0)</f>
        <v>0</v>
      </c>
      <c r="BG237" s="186">
        <f>IF(N237="zákl. přenesená",J237,0)</f>
        <v>0</v>
      </c>
      <c r="BH237" s="186">
        <f>IF(N237="sníž. přenesená",J237,0)</f>
        <v>0</v>
      </c>
      <c r="BI237" s="186">
        <f>IF(N237="nulová",J237,0)</f>
        <v>0</v>
      </c>
      <c r="BJ237" s="18" t="s">
        <v>81</v>
      </c>
      <c r="BK237" s="186">
        <f>ROUND(I237*H237,2)</f>
        <v>0</v>
      </c>
      <c r="BL237" s="18" t="s">
        <v>152</v>
      </c>
      <c r="BM237" s="185" t="s">
        <v>1193</v>
      </c>
    </row>
    <row r="238" spans="1:65" s="2" customFormat="1" ht="29.25">
      <c r="A238" s="35"/>
      <c r="B238" s="36"/>
      <c r="C238" s="37"/>
      <c r="D238" s="187" t="s">
        <v>154</v>
      </c>
      <c r="E238" s="37"/>
      <c r="F238" s="188" t="s">
        <v>678</v>
      </c>
      <c r="G238" s="37"/>
      <c r="H238" s="37"/>
      <c r="I238" s="189"/>
      <c r="J238" s="37"/>
      <c r="K238" s="37"/>
      <c r="L238" s="40"/>
      <c r="M238" s="190"/>
      <c r="N238" s="191"/>
      <c r="O238" s="65"/>
      <c r="P238" s="65"/>
      <c r="Q238" s="65"/>
      <c r="R238" s="65"/>
      <c r="S238" s="65"/>
      <c r="T238" s="66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154</v>
      </c>
      <c r="AU238" s="18" t="s">
        <v>83</v>
      </c>
    </row>
    <row r="239" spans="1:65" s="2" customFormat="1">
      <c r="A239" s="35"/>
      <c r="B239" s="36"/>
      <c r="C239" s="37"/>
      <c r="D239" s="192" t="s">
        <v>156</v>
      </c>
      <c r="E239" s="37"/>
      <c r="F239" s="193" t="s">
        <v>679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156</v>
      </c>
      <c r="AU239" s="18" t="s">
        <v>83</v>
      </c>
    </row>
    <row r="240" spans="1:65" s="13" customFormat="1" ht="22.5">
      <c r="B240" s="194"/>
      <c r="C240" s="195"/>
      <c r="D240" s="187" t="s">
        <v>158</v>
      </c>
      <c r="E240" s="196" t="s">
        <v>19</v>
      </c>
      <c r="F240" s="197" t="s">
        <v>1186</v>
      </c>
      <c r="G240" s="195"/>
      <c r="H240" s="196" t="s">
        <v>19</v>
      </c>
      <c r="I240" s="198"/>
      <c r="J240" s="195"/>
      <c r="K240" s="195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158</v>
      </c>
      <c r="AU240" s="203" t="s">
        <v>83</v>
      </c>
      <c r="AV240" s="13" t="s">
        <v>81</v>
      </c>
      <c r="AW240" s="13" t="s">
        <v>35</v>
      </c>
      <c r="AX240" s="13" t="s">
        <v>73</v>
      </c>
      <c r="AY240" s="203" t="s">
        <v>145</v>
      </c>
    </row>
    <row r="241" spans="1:65" s="14" customFormat="1">
      <c r="B241" s="204"/>
      <c r="C241" s="205"/>
      <c r="D241" s="187" t="s">
        <v>158</v>
      </c>
      <c r="E241" s="206" t="s">
        <v>19</v>
      </c>
      <c r="F241" s="207" t="s">
        <v>1194</v>
      </c>
      <c r="G241" s="205"/>
      <c r="H241" s="208">
        <v>195.03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158</v>
      </c>
      <c r="AU241" s="214" t="s">
        <v>83</v>
      </c>
      <c r="AV241" s="14" t="s">
        <v>83</v>
      </c>
      <c r="AW241" s="14" t="s">
        <v>35</v>
      </c>
      <c r="AX241" s="14" t="s">
        <v>73</v>
      </c>
      <c r="AY241" s="214" t="s">
        <v>145</v>
      </c>
    </row>
    <row r="242" spans="1:65" s="13" customFormat="1">
      <c r="B242" s="194"/>
      <c r="C242" s="195"/>
      <c r="D242" s="187" t="s">
        <v>158</v>
      </c>
      <c r="E242" s="196" t="s">
        <v>19</v>
      </c>
      <c r="F242" s="197" t="s">
        <v>642</v>
      </c>
      <c r="G242" s="195"/>
      <c r="H242" s="196" t="s">
        <v>19</v>
      </c>
      <c r="I242" s="198"/>
      <c r="J242" s="195"/>
      <c r="K242" s="195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158</v>
      </c>
      <c r="AU242" s="203" t="s">
        <v>83</v>
      </c>
      <c r="AV242" s="13" t="s">
        <v>81</v>
      </c>
      <c r="AW242" s="13" t="s">
        <v>35</v>
      </c>
      <c r="AX242" s="13" t="s">
        <v>73</v>
      </c>
      <c r="AY242" s="203" t="s">
        <v>145</v>
      </c>
    </row>
    <row r="243" spans="1:65" s="14" customFormat="1">
      <c r="B243" s="204"/>
      <c r="C243" s="205"/>
      <c r="D243" s="187" t="s">
        <v>158</v>
      </c>
      <c r="E243" s="206" t="s">
        <v>19</v>
      </c>
      <c r="F243" s="207" t="s">
        <v>1195</v>
      </c>
      <c r="G243" s="205"/>
      <c r="H243" s="208">
        <v>30.36</v>
      </c>
      <c r="I243" s="209"/>
      <c r="J243" s="205"/>
      <c r="K243" s="205"/>
      <c r="L243" s="210"/>
      <c r="M243" s="211"/>
      <c r="N243" s="212"/>
      <c r="O243" s="212"/>
      <c r="P243" s="212"/>
      <c r="Q243" s="212"/>
      <c r="R243" s="212"/>
      <c r="S243" s="212"/>
      <c r="T243" s="213"/>
      <c r="AT243" s="214" t="s">
        <v>158</v>
      </c>
      <c r="AU243" s="214" t="s">
        <v>83</v>
      </c>
      <c r="AV243" s="14" t="s">
        <v>83</v>
      </c>
      <c r="AW243" s="14" t="s">
        <v>35</v>
      </c>
      <c r="AX243" s="14" t="s">
        <v>73</v>
      </c>
      <c r="AY243" s="214" t="s">
        <v>145</v>
      </c>
    </row>
    <row r="244" spans="1:65" s="13" customFormat="1">
      <c r="B244" s="194"/>
      <c r="C244" s="195"/>
      <c r="D244" s="187" t="s">
        <v>158</v>
      </c>
      <c r="E244" s="196" t="s">
        <v>19</v>
      </c>
      <c r="F244" s="197" t="s">
        <v>575</v>
      </c>
      <c r="G244" s="195"/>
      <c r="H244" s="196" t="s">
        <v>19</v>
      </c>
      <c r="I244" s="198"/>
      <c r="J244" s="195"/>
      <c r="K244" s="195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158</v>
      </c>
      <c r="AU244" s="203" t="s">
        <v>83</v>
      </c>
      <c r="AV244" s="13" t="s">
        <v>81</v>
      </c>
      <c r="AW244" s="13" t="s">
        <v>35</v>
      </c>
      <c r="AX244" s="13" t="s">
        <v>73</v>
      </c>
      <c r="AY244" s="203" t="s">
        <v>145</v>
      </c>
    </row>
    <row r="245" spans="1:65" s="14" customFormat="1">
      <c r="B245" s="204"/>
      <c r="C245" s="205"/>
      <c r="D245" s="187" t="s">
        <v>158</v>
      </c>
      <c r="E245" s="206" t="s">
        <v>19</v>
      </c>
      <c r="F245" s="207" t="s">
        <v>1196</v>
      </c>
      <c r="G245" s="205"/>
      <c r="H245" s="208">
        <v>20.617000000000001</v>
      </c>
      <c r="I245" s="209"/>
      <c r="J245" s="205"/>
      <c r="K245" s="205"/>
      <c r="L245" s="210"/>
      <c r="M245" s="211"/>
      <c r="N245" s="212"/>
      <c r="O245" s="212"/>
      <c r="P245" s="212"/>
      <c r="Q245" s="212"/>
      <c r="R245" s="212"/>
      <c r="S245" s="212"/>
      <c r="T245" s="213"/>
      <c r="AT245" s="214" t="s">
        <v>158</v>
      </c>
      <c r="AU245" s="214" t="s">
        <v>83</v>
      </c>
      <c r="AV245" s="14" t="s">
        <v>83</v>
      </c>
      <c r="AW245" s="14" t="s">
        <v>35</v>
      </c>
      <c r="AX245" s="14" t="s">
        <v>73</v>
      </c>
      <c r="AY245" s="214" t="s">
        <v>145</v>
      </c>
    </row>
    <row r="246" spans="1:65" s="15" customFormat="1">
      <c r="B246" s="215"/>
      <c r="C246" s="216"/>
      <c r="D246" s="187" t="s">
        <v>158</v>
      </c>
      <c r="E246" s="217" t="s">
        <v>19</v>
      </c>
      <c r="F246" s="218" t="s">
        <v>170</v>
      </c>
      <c r="G246" s="216"/>
      <c r="H246" s="219">
        <v>246.00700000000001</v>
      </c>
      <c r="I246" s="220"/>
      <c r="J246" s="216"/>
      <c r="K246" s="216"/>
      <c r="L246" s="221"/>
      <c r="M246" s="222"/>
      <c r="N246" s="223"/>
      <c r="O246" s="223"/>
      <c r="P246" s="223"/>
      <c r="Q246" s="223"/>
      <c r="R246" s="223"/>
      <c r="S246" s="223"/>
      <c r="T246" s="224"/>
      <c r="AT246" s="225" t="s">
        <v>158</v>
      </c>
      <c r="AU246" s="225" t="s">
        <v>83</v>
      </c>
      <c r="AV246" s="15" t="s">
        <v>152</v>
      </c>
      <c r="AW246" s="15" t="s">
        <v>35</v>
      </c>
      <c r="AX246" s="15" t="s">
        <v>81</v>
      </c>
      <c r="AY246" s="225" t="s">
        <v>145</v>
      </c>
    </row>
    <row r="247" spans="1:65" s="2" customFormat="1" ht="24.2" customHeight="1">
      <c r="A247" s="35"/>
      <c r="B247" s="36"/>
      <c r="C247" s="174" t="s">
        <v>169</v>
      </c>
      <c r="D247" s="174" t="s">
        <v>147</v>
      </c>
      <c r="E247" s="175" t="s">
        <v>687</v>
      </c>
      <c r="F247" s="176" t="s">
        <v>688</v>
      </c>
      <c r="G247" s="177" t="s">
        <v>225</v>
      </c>
      <c r="H247" s="178">
        <v>2.4700000000000002</v>
      </c>
      <c r="I247" s="179"/>
      <c r="J247" s="180">
        <f>ROUND(I247*H247,2)</f>
        <v>0</v>
      </c>
      <c r="K247" s="176" t="s">
        <v>151</v>
      </c>
      <c r="L247" s="40"/>
      <c r="M247" s="181" t="s">
        <v>19</v>
      </c>
      <c r="N247" s="182" t="s">
        <v>44</v>
      </c>
      <c r="O247" s="65"/>
      <c r="P247" s="183">
        <f>O247*H247</f>
        <v>0</v>
      </c>
      <c r="Q247" s="183">
        <v>0</v>
      </c>
      <c r="R247" s="183">
        <f>Q247*H247</f>
        <v>0</v>
      </c>
      <c r="S247" s="183">
        <v>0</v>
      </c>
      <c r="T247" s="18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85" t="s">
        <v>152</v>
      </c>
      <c r="AT247" s="185" t="s">
        <v>147</v>
      </c>
      <c r="AU247" s="185" t="s">
        <v>83</v>
      </c>
      <c r="AY247" s="18" t="s">
        <v>145</v>
      </c>
      <c r="BE247" s="186">
        <f>IF(N247="základní",J247,0)</f>
        <v>0</v>
      </c>
      <c r="BF247" s="186">
        <f>IF(N247="snížená",J247,0)</f>
        <v>0</v>
      </c>
      <c r="BG247" s="186">
        <f>IF(N247="zákl. přenesená",J247,0)</f>
        <v>0</v>
      </c>
      <c r="BH247" s="186">
        <f>IF(N247="sníž. přenesená",J247,0)</f>
        <v>0</v>
      </c>
      <c r="BI247" s="186">
        <f>IF(N247="nulová",J247,0)</f>
        <v>0</v>
      </c>
      <c r="BJ247" s="18" t="s">
        <v>81</v>
      </c>
      <c r="BK247" s="186">
        <f>ROUND(I247*H247,2)</f>
        <v>0</v>
      </c>
      <c r="BL247" s="18" t="s">
        <v>152</v>
      </c>
      <c r="BM247" s="185" t="s">
        <v>1197</v>
      </c>
    </row>
    <row r="248" spans="1:65" s="2" customFormat="1" ht="29.25">
      <c r="A248" s="35"/>
      <c r="B248" s="36"/>
      <c r="C248" s="37"/>
      <c r="D248" s="187" t="s">
        <v>154</v>
      </c>
      <c r="E248" s="37"/>
      <c r="F248" s="188" t="s">
        <v>690</v>
      </c>
      <c r="G248" s="37"/>
      <c r="H248" s="37"/>
      <c r="I248" s="189"/>
      <c r="J248" s="37"/>
      <c r="K248" s="37"/>
      <c r="L248" s="40"/>
      <c r="M248" s="190"/>
      <c r="N248" s="191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154</v>
      </c>
      <c r="AU248" s="18" t="s">
        <v>83</v>
      </c>
    </row>
    <row r="249" spans="1:65" s="2" customFormat="1">
      <c r="A249" s="35"/>
      <c r="B249" s="36"/>
      <c r="C249" s="37"/>
      <c r="D249" s="192" t="s">
        <v>156</v>
      </c>
      <c r="E249" s="37"/>
      <c r="F249" s="193" t="s">
        <v>691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156</v>
      </c>
      <c r="AU249" s="18" t="s">
        <v>83</v>
      </c>
    </row>
    <row r="250" spans="1:65" s="13" customFormat="1">
      <c r="B250" s="194"/>
      <c r="C250" s="195"/>
      <c r="D250" s="187" t="s">
        <v>158</v>
      </c>
      <c r="E250" s="196" t="s">
        <v>19</v>
      </c>
      <c r="F250" s="197" t="s">
        <v>715</v>
      </c>
      <c r="G250" s="195"/>
      <c r="H250" s="196" t="s">
        <v>19</v>
      </c>
      <c r="I250" s="198"/>
      <c r="J250" s="195"/>
      <c r="K250" s="195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158</v>
      </c>
      <c r="AU250" s="203" t="s">
        <v>83</v>
      </c>
      <c r="AV250" s="13" t="s">
        <v>81</v>
      </c>
      <c r="AW250" s="13" t="s">
        <v>35</v>
      </c>
      <c r="AX250" s="13" t="s">
        <v>73</v>
      </c>
      <c r="AY250" s="203" t="s">
        <v>145</v>
      </c>
    </row>
    <row r="251" spans="1:65" s="14" customFormat="1">
      <c r="B251" s="204"/>
      <c r="C251" s="205"/>
      <c r="D251" s="187" t="s">
        <v>158</v>
      </c>
      <c r="E251" s="206" t="s">
        <v>19</v>
      </c>
      <c r="F251" s="207" t="s">
        <v>1198</v>
      </c>
      <c r="G251" s="205"/>
      <c r="H251" s="208">
        <v>2.4700000000000002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158</v>
      </c>
      <c r="AU251" s="214" t="s">
        <v>83</v>
      </c>
      <c r="AV251" s="14" t="s">
        <v>83</v>
      </c>
      <c r="AW251" s="14" t="s">
        <v>35</v>
      </c>
      <c r="AX251" s="14" t="s">
        <v>73</v>
      </c>
      <c r="AY251" s="214" t="s">
        <v>145</v>
      </c>
    </row>
    <row r="252" spans="1:65" s="15" customFormat="1">
      <c r="B252" s="215"/>
      <c r="C252" s="216"/>
      <c r="D252" s="187" t="s">
        <v>158</v>
      </c>
      <c r="E252" s="217" t="s">
        <v>19</v>
      </c>
      <c r="F252" s="218" t="s">
        <v>170</v>
      </c>
      <c r="G252" s="216"/>
      <c r="H252" s="219">
        <v>2.4700000000000002</v>
      </c>
      <c r="I252" s="220"/>
      <c r="J252" s="216"/>
      <c r="K252" s="216"/>
      <c r="L252" s="221"/>
      <c r="M252" s="222"/>
      <c r="N252" s="223"/>
      <c r="O252" s="223"/>
      <c r="P252" s="223"/>
      <c r="Q252" s="223"/>
      <c r="R252" s="223"/>
      <c r="S252" s="223"/>
      <c r="T252" s="224"/>
      <c r="AT252" s="225" t="s">
        <v>158</v>
      </c>
      <c r="AU252" s="225" t="s">
        <v>83</v>
      </c>
      <c r="AV252" s="15" t="s">
        <v>152</v>
      </c>
      <c r="AW252" s="15" t="s">
        <v>35</v>
      </c>
      <c r="AX252" s="15" t="s">
        <v>81</v>
      </c>
      <c r="AY252" s="225" t="s">
        <v>145</v>
      </c>
    </row>
    <row r="253" spans="1:65" s="2" customFormat="1" ht="24.2" customHeight="1">
      <c r="A253" s="35"/>
      <c r="B253" s="36"/>
      <c r="C253" s="174" t="s">
        <v>330</v>
      </c>
      <c r="D253" s="174" t="s">
        <v>147</v>
      </c>
      <c r="E253" s="175" t="s">
        <v>704</v>
      </c>
      <c r="F253" s="176" t="s">
        <v>705</v>
      </c>
      <c r="G253" s="177" t="s">
        <v>225</v>
      </c>
      <c r="H253" s="178">
        <v>41.000999999999998</v>
      </c>
      <c r="I253" s="179"/>
      <c r="J253" s="180">
        <f>ROUND(I253*H253,2)</f>
        <v>0</v>
      </c>
      <c r="K253" s="176" t="s">
        <v>151</v>
      </c>
      <c r="L253" s="40"/>
      <c r="M253" s="181" t="s">
        <v>19</v>
      </c>
      <c r="N253" s="182" t="s">
        <v>44</v>
      </c>
      <c r="O253" s="65"/>
      <c r="P253" s="183">
        <f>O253*H253</f>
        <v>0</v>
      </c>
      <c r="Q253" s="183">
        <v>0</v>
      </c>
      <c r="R253" s="183">
        <f>Q253*H253</f>
        <v>0</v>
      </c>
      <c r="S253" s="183">
        <v>0</v>
      </c>
      <c r="T253" s="18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185" t="s">
        <v>152</v>
      </c>
      <c r="AT253" s="185" t="s">
        <v>147</v>
      </c>
      <c r="AU253" s="185" t="s">
        <v>83</v>
      </c>
      <c r="AY253" s="18" t="s">
        <v>145</v>
      </c>
      <c r="BE253" s="186">
        <f>IF(N253="základní",J253,0)</f>
        <v>0</v>
      </c>
      <c r="BF253" s="186">
        <f>IF(N253="snížená",J253,0)</f>
        <v>0</v>
      </c>
      <c r="BG253" s="186">
        <f>IF(N253="zákl. přenesená",J253,0)</f>
        <v>0</v>
      </c>
      <c r="BH253" s="186">
        <f>IF(N253="sníž. přenesená",J253,0)</f>
        <v>0</v>
      </c>
      <c r="BI253" s="186">
        <f>IF(N253="nulová",J253,0)</f>
        <v>0</v>
      </c>
      <c r="BJ253" s="18" t="s">
        <v>81</v>
      </c>
      <c r="BK253" s="186">
        <f>ROUND(I253*H253,2)</f>
        <v>0</v>
      </c>
      <c r="BL253" s="18" t="s">
        <v>152</v>
      </c>
      <c r="BM253" s="185" t="s">
        <v>1199</v>
      </c>
    </row>
    <row r="254" spans="1:65" s="2" customFormat="1" ht="19.5">
      <c r="A254" s="35"/>
      <c r="B254" s="36"/>
      <c r="C254" s="37"/>
      <c r="D254" s="187" t="s">
        <v>154</v>
      </c>
      <c r="E254" s="37"/>
      <c r="F254" s="188" t="s">
        <v>707</v>
      </c>
      <c r="G254" s="37"/>
      <c r="H254" s="37"/>
      <c r="I254" s="189"/>
      <c r="J254" s="37"/>
      <c r="K254" s="37"/>
      <c r="L254" s="40"/>
      <c r="M254" s="190"/>
      <c r="N254" s="191"/>
      <c r="O254" s="65"/>
      <c r="P254" s="65"/>
      <c r="Q254" s="65"/>
      <c r="R254" s="65"/>
      <c r="S254" s="65"/>
      <c r="T254" s="66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154</v>
      </c>
      <c r="AU254" s="18" t="s">
        <v>83</v>
      </c>
    </row>
    <row r="255" spans="1:65" s="2" customFormat="1">
      <c r="A255" s="35"/>
      <c r="B255" s="36"/>
      <c r="C255" s="37"/>
      <c r="D255" s="192" t="s">
        <v>156</v>
      </c>
      <c r="E255" s="37"/>
      <c r="F255" s="193" t="s">
        <v>708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156</v>
      </c>
      <c r="AU255" s="18" t="s">
        <v>83</v>
      </c>
    </row>
    <row r="256" spans="1:65" s="13" customFormat="1" ht="22.5">
      <c r="B256" s="194"/>
      <c r="C256" s="195"/>
      <c r="D256" s="187" t="s">
        <v>158</v>
      </c>
      <c r="E256" s="196" t="s">
        <v>19</v>
      </c>
      <c r="F256" s="197" t="s">
        <v>1186</v>
      </c>
      <c r="G256" s="195"/>
      <c r="H256" s="196" t="s">
        <v>19</v>
      </c>
      <c r="I256" s="198"/>
      <c r="J256" s="195"/>
      <c r="K256" s="195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158</v>
      </c>
      <c r="AU256" s="203" t="s">
        <v>83</v>
      </c>
      <c r="AV256" s="13" t="s">
        <v>81</v>
      </c>
      <c r="AW256" s="13" t="s">
        <v>35</v>
      </c>
      <c r="AX256" s="13" t="s">
        <v>73</v>
      </c>
      <c r="AY256" s="203" t="s">
        <v>145</v>
      </c>
    </row>
    <row r="257" spans="1:65" s="14" customFormat="1">
      <c r="B257" s="204"/>
      <c r="C257" s="205"/>
      <c r="D257" s="187" t="s">
        <v>158</v>
      </c>
      <c r="E257" s="206" t="s">
        <v>19</v>
      </c>
      <c r="F257" s="207" t="s">
        <v>1187</v>
      </c>
      <c r="G257" s="205"/>
      <c r="H257" s="208">
        <v>32.505000000000003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158</v>
      </c>
      <c r="AU257" s="214" t="s">
        <v>83</v>
      </c>
      <c r="AV257" s="14" t="s">
        <v>83</v>
      </c>
      <c r="AW257" s="14" t="s">
        <v>35</v>
      </c>
      <c r="AX257" s="14" t="s">
        <v>73</v>
      </c>
      <c r="AY257" s="214" t="s">
        <v>145</v>
      </c>
    </row>
    <row r="258" spans="1:65" s="13" customFormat="1">
      <c r="B258" s="194"/>
      <c r="C258" s="195"/>
      <c r="D258" s="187" t="s">
        <v>158</v>
      </c>
      <c r="E258" s="196" t="s">
        <v>19</v>
      </c>
      <c r="F258" s="197" t="s">
        <v>642</v>
      </c>
      <c r="G258" s="195"/>
      <c r="H258" s="196" t="s">
        <v>19</v>
      </c>
      <c r="I258" s="198"/>
      <c r="J258" s="195"/>
      <c r="K258" s="195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158</v>
      </c>
      <c r="AU258" s="203" t="s">
        <v>83</v>
      </c>
      <c r="AV258" s="13" t="s">
        <v>81</v>
      </c>
      <c r="AW258" s="13" t="s">
        <v>35</v>
      </c>
      <c r="AX258" s="13" t="s">
        <v>73</v>
      </c>
      <c r="AY258" s="203" t="s">
        <v>145</v>
      </c>
    </row>
    <row r="259" spans="1:65" s="14" customFormat="1">
      <c r="B259" s="204"/>
      <c r="C259" s="205"/>
      <c r="D259" s="187" t="s">
        <v>158</v>
      </c>
      <c r="E259" s="206" t="s">
        <v>19</v>
      </c>
      <c r="F259" s="207" t="s">
        <v>1188</v>
      </c>
      <c r="G259" s="205"/>
      <c r="H259" s="208">
        <v>5.0599999999999996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158</v>
      </c>
      <c r="AU259" s="214" t="s">
        <v>83</v>
      </c>
      <c r="AV259" s="14" t="s">
        <v>83</v>
      </c>
      <c r="AW259" s="14" t="s">
        <v>35</v>
      </c>
      <c r="AX259" s="14" t="s">
        <v>73</v>
      </c>
      <c r="AY259" s="214" t="s">
        <v>145</v>
      </c>
    </row>
    <row r="260" spans="1:65" s="13" customFormat="1">
      <c r="B260" s="194"/>
      <c r="C260" s="195"/>
      <c r="D260" s="187" t="s">
        <v>158</v>
      </c>
      <c r="E260" s="196" t="s">
        <v>19</v>
      </c>
      <c r="F260" s="197" t="s">
        <v>575</v>
      </c>
      <c r="G260" s="195"/>
      <c r="H260" s="196" t="s">
        <v>19</v>
      </c>
      <c r="I260" s="198"/>
      <c r="J260" s="195"/>
      <c r="K260" s="195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158</v>
      </c>
      <c r="AU260" s="203" t="s">
        <v>83</v>
      </c>
      <c r="AV260" s="13" t="s">
        <v>81</v>
      </c>
      <c r="AW260" s="13" t="s">
        <v>35</v>
      </c>
      <c r="AX260" s="13" t="s">
        <v>73</v>
      </c>
      <c r="AY260" s="203" t="s">
        <v>145</v>
      </c>
    </row>
    <row r="261" spans="1:65" s="14" customFormat="1">
      <c r="B261" s="204"/>
      <c r="C261" s="205"/>
      <c r="D261" s="187" t="s">
        <v>158</v>
      </c>
      <c r="E261" s="206" t="s">
        <v>19</v>
      </c>
      <c r="F261" s="207" t="s">
        <v>1189</v>
      </c>
      <c r="G261" s="205"/>
      <c r="H261" s="208">
        <v>3.4359999999999999</v>
      </c>
      <c r="I261" s="209"/>
      <c r="J261" s="205"/>
      <c r="K261" s="205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158</v>
      </c>
      <c r="AU261" s="214" t="s">
        <v>83</v>
      </c>
      <c r="AV261" s="14" t="s">
        <v>83</v>
      </c>
      <c r="AW261" s="14" t="s">
        <v>35</v>
      </c>
      <c r="AX261" s="14" t="s">
        <v>73</v>
      </c>
      <c r="AY261" s="214" t="s">
        <v>145</v>
      </c>
    </row>
    <row r="262" spans="1:65" s="15" customFormat="1">
      <c r="B262" s="215"/>
      <c r="C262" s="216"/>
      <c r="D262" s="187" t="s">
        <v>158</v>
      </c>
      <c r="E262" s="217" t="s">
        <v>19</v>
      </c>
      <c r="F262" s="218" t="s">
        <v>170</v>
      </c>
      <c r="G262" s="216"/>
      <c r="H262" s="219">
        <v>41.000999999999998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158</v>
      </c>
      <c r="AU262" s="225" t="s">
        <v>83</v>
      </c>
      <c r="AV262" s="15" t="s">
        <v>152</v>
      </c>
      <c r="AW262" s="15" t="s">
        <v>35</v>
      </c>
      <c r="AX262" s="15" t="s">
        <v>81</v>
      </c>
      <c r="AY262" s="225" t="s">
        <v>145</v>
      </c>
    </row>
    <row r="263" spans="1:65" s="2" customFormat="1" ht="24.2" customHeight="1">
      <c r="A263" s="35"/>
      <c r="B263" s="36"/>
      <c r="C263" s="174" t="s">
        <v>338</v>
      </c>
      <c r="D263" s="174" t="s">
        <v>147</v>
      </c>
      <c r="E263" s="175" t="s">
        <v>710</v>
      </c>
      <c r="F263" s="176" t="s">
        <v>711</v>
      </c>
      <c r="G263" s="177" t="s">
        <v>225</v>
      </c>
      <c r="H263" s="178">
        <v>2.4700000000000002</v>
      </c>
      <c r="I263" s="179"/>
      <c r="J263" s="180">
        <f>ROUND(I263*H263,2)</f>
        <v>0</v>
      </c>
      <c r="K263" s="176" t="s">
        <v>151</v>
      </c>
      <c r="L263" s="40"/>
      <c r="M263" s="181" t="s">
        <v>19</v>
      </c>
      <c r="N263" s="182" t="s">
        <v>44</v>
      </c>
      <c r="O263" s="65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185" t="s">
        <v>152</v>
      </c>
      <c r="AT263" s="185" t="s">
        <v>147</v>
      </c>
      <c r="AU263" s="185" t="s">
        <v>83</v>
      </c>
      <c r="AY263" s="18" t="s">
        <v>145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18" t="s">
        <v>81</v>
      </c>
      <c r="BK263" s="186">
        <f>ROUND(I263*H263,2)</f>
        <v>0</v>
      </c>
      <c r="BL263" s="18" t="s">
        <v>152</v>
      </c>
      <c r="BM263" s="185" t="s">
        <v>1200</v>
      </c>
    </row>
    <row r="264" spans="1:65" s="2" customFormat="1" ht="19.5">
      <c r="A264" s="35"/>
      <c r="B264" s="36"/>
      <c r="C264" s="37"/>
      <c r="D264" s="187" t="s">
        <v>154</v>
      </c>
      <c r="E264" s="37"/>
      <c r="F264" s="188" t="s">
        <v>713</v>
      </c>
      <c r="G264" s="37"/>
      <c r="H264" s="37"/>
      <c r="I264" s="189"/>
      <c r="J264" s="37"/>
      <c r="K264" s="37"/>
      <c r="L264" s="40"/>
      <c r="M264" s="190"/>
      <c r="N264" s="191"/>
      <c r="O264" s="65"/>
      <c r="P264" s="65"/>
      <c r="Q264" s="65"/>
      <c r="R264" s="65"/>
      <c r="S264" s="65"/>
      <c r="T264" s="66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154</v>
      </c>
      <c r="AU264" s="18" t="s">
        <v>83</v>
      </c>
    </row>
    <row r="265" spans="1:65" s="2" customFormat="1">
      <c r="A265" s="35"/>
      <c r="B265" s="36"/>
      <c r="C265" s="37"/>
      <c r="D265" s="192" t="s">
        <v>156</v>
      </c>
      <c r="E265" s="37"/>
      <c r="F265" s="193" t="s">
        <v>714</v>
      </c>
      <c r="G265" s="37"/>
      <c r="H265" s="37"/>
      <c r="I265" s="189"/>
      <c r="J265" s="37"/>
      <c r="K265" s="37"/>
      <c r="L265" s="40"/>
      <c r="M265" s="190"/>
      <c r="N265" s="191"/>
      <c r="O265" s="65"/>
      <c r="P265" s="65"/>
      <c r="Q265" s="65"/>
      <c r="R265" s="65"/>
      <c r="S265" s="65"/>
      <c r="T265" s="66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8" t="s">
        <v>156</v>
      </c>
      <c r="AU265" s="18" t="s">
        <v>83</v>
      </c>
    </row>
    <row r="266" spans="1:65" s="13" customFormat="1">
      <c r="B266" s="194"/>
      <c r="C266" s="195"/>
      <c r="D266" s="187" t="s">
        <v>158</v>
      </c>
      <c r="E266" s="196" t="s">
        <v>19</v>
      </c>
      <c r="F266" s="197" t="s">
        <v>715</v>
      </c>
      <c r="G266" s="195"/>
      <c r="H266" s="196" t="s">
        <v>19</v>
      </c>
      <c r="I266" s="198"/>
      <c r="J266" s="195"/>
      <c r="K266" s="195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158</v>
      </c>
      <c r="AU266" s="203" t="s">
        <v>83</v>
      </c>
      <c r="AV266" s="13" t="s">
        <v>81</v>
      </c>
      <c r="AW266" s="13" t="s">
        <v>35</v>
      </c>
      <c r="AX266" s="13" t="s">
        <v>73</v>
      </c>
      <c r="AY266" s="203" t="s">
        <v>145</v>
      </c>
    </row>
    <row r="267" spans="1:65" s="14" customFormat="1">
      <c r="B267" s="204"/>
      <c r="C267" s="205"/>
      <c r="D267" s="187" t="s">
        <v>158</v>
      </c>
      <c r="E267" s="206" t="s">
        <v>19</v>
      </c>
      <c r="F267" s="207" t="s">
        <v>1198</v>
      </c>
      <c r="G267" s="205"/>
      <c r="H267" s="208">
        <v>2.4700000000000002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158</v>
      </c>
      <c r="AU267" s="214" t="s">
        <v>83</v>
      </c>
      <c r="AV267" s="14" t="s">
        <v>83</v>
      </c>
      <c r="AW267" s="14" t="s">
        <v>35</v>
      </c>
      <c r="AX267" s="14" t="s">
        <v>73</v>
      </c>
      <c r="AY267" s="214" t="s">
        <v>145</v>
      </c>
    </row>
    <row r="268" spans="1:65" s="15" customFormat="1">
      <c r="B268" s="215"/>
      <c r="C268" s="216"/>
      <c r="D268" s="187" t="s">
        <v>158</v>
      </c>
      <c r="E268" s="217" t="s">
        <v>19</v>
      </c>
      <c r="F268" s="218" t="s">
        <v>170</v>
      </c>
      <c r="G268" s="216"/>
      <c r="H268" s="219">
        <v>2.4700000000000002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158</v>
      </c>
      <c r="AU268" s="225" t="s">
        <v>83</v>
      </c>
      <c r="AV268" s="15" t="s">
        <v>152</v>
      </c>
      <c r="AW268" s="15" t="s">
        <v>35</v>
      </c>
      <c r="AX268" s="15" t="s">
        <v>81</v>
      </c>
      <c r="AY268" s="225" t="s">
        <v>145</v>
      </c>
    </row>
    <row r="269" spans="1:65" s="2" customFormat="1" ht="21.75" customHeight="1">
      <c r="A269" s="35"/>
      <c r="B269" s="36"/>
      <c r="C269" s="174" t="s">
        <v>346</v>
      </c>
      <c r="D269" s="174" t="s">
        <v>147</v>
      </c>
      <c r="E269" s="175" t="s">
        <v>1201</v>
      </c>
      <c r="F269" s="176" t="s">
        <v>1202</v>
      </c>
      <c r="G269" s="177" t="s">
        <v>225</v>
      </c>
      <c r="H269" s="178">
        <v>7.21</v>
      </c>
      <c r="I269" s="179"/>
      <c r="J269" s="180">
        <f>ROUND(I269*H269,2)</f>
        <v>0</v>
      </c>
      <c r="K269" s="176" t="s">
        <v>151</v>
      </c>
      <c r="L269" s="40"/>
      <c r="M269" s="181" t="s">
        <v>19</v>
      </c>
      <c r="N269" s="182" t="s">
        <v>44</v>
      </c>
      <c r="O269" s="65"/>
      <c r="P269" s="183">
        <f>O269*H269</f>
        <v>0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85" t="s">
        <v>152</v>
      </c>
      <c r="AT269" s="185" t="s">
        <v>147</v>
      </c>
      <c r="AU269" s="185" t="s">
        <v>83</v>
      </c>
      <c r="AY269" s="18" t="s">
        <v>145</v>
      </c>
      <c r="BE269" s="186">
        <f>IF(N269="základní",J269,0)</f>
        <v>0</v>
      </c>
      <c r="BF269" s="186">
        <f>IF(N269="snížená",J269,0)</f>
        <v>0</v>
      </c>
      <c r="BG269" s="186">
        <f>IF(N269="zákl. přenesená",J269,0)</f>
        <v>0</v>
      </c>
      <c r="BH269" s="186">
        <f>IF(N269="sníž. přenesená",J269,0)</f>
        <v>0</v>
      </c>
      <c r="BI269" s="186">
        <f>IF(N269="nulová",J269,0)</f>
        <v>0</v>
      </c>
      <c r="BJ269" s="18" t="s">
        <v>81</v>
      </c>
      <c r="BK269" s="186">
        <f>ROUND(I269*H269,2)</f>
        <v>0</v>
      </c>
      <c r="BL269" s="18" t="s">
        <v>152</v>
      </c>
      <c r="BM269" s="185" t="s">
        <v>1203</v>
      </c>
    </row>
    <row r="270" spans="1:65" s="2" customFormat="1" ht="29.25">
      <c r="A270" s="35"/>
      <c r="B270" s="36"/>
      <c r="C270" s="37"/>
      <c r="D270" s="187" t="s">
        <v>154</v>
      </c>
      <c r="E270" s="37"/>
      <c r="F270" s="188" t="s">
        <v>1204</v>
      </c>
      <c r="G270" s="37"/>
      <c r="H270" s="37"/>
      <c r="I270" s="189"/>
      <c r="J270" s="37"/>
      <c r="K270" s="37"/>
      <c r="L270" s="40"/>
      <c r="M270" s="190"/>
      <c r="N270" s="191"/>
      <c r="O270" s="65"/>
      <c r="P270" s="65"/>
      <c r="Q270" s="65"/>
      <c r="R270" s="65"/>
      <c r="S270" s="65"/>
      <c r="T270" s="66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8" t="s">
        <v>154</v>
      </c>
      <c r="AU270" s="18" t="s">
        <v>83</v>
      </c>
    </row>
    <row r="271" spans="1:65" s="2" customFormat="1">
      <c r="A271" s="35"/>
      <c r="B271" s="36"/>
      <c r="C271" s="37"/>
      <c r="D271" s="192" t="s">
        <v>156</v>
      </c>
      <c r="E271" s="37"/>
      <c r="F271" s="193" t="s">
        <v>1205</v>
      </c>
      <c r="G271" s="37"/>
      <c r="H271" s="37"/>
      <c r="I271" s="189"/>
      <c r="J271" s="37"/>
      <c r="K271" s="37"/>
      <c r="L271" s="40"/>
      <c r="M271" s="190"/>
      <c r="N271" s="191"/>
      <c r="O271" s="65"/>
      <c r="P271" s="65"/>
      <c r="Q271" s="65"/>
      <c r="R271" s="65"/>
      <c r="S271" s="65"/>
      <c r="T271" s="66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156</v>
      </c>
      <c r="AU271" s="18" t="s">
        <v>83</v>
      </c>
    </row>
    <row r="272" spans="1:65" s="13" customFormat="1" ht="22.5">
      <c r="B272" s="194"/>
      <c r="C272" s="195"/>
      <c r="D272" s="187" t="s">
        <v>158</v>
      </c>
      <c r="E272" s="196" t="s">
        <v>19</v>
      </c>
      <c r="F272" s="197" t="s">
        <v>1206</v>
      </c>
      <c r="G272" s="195"/>
      <c r="H272" s="196" t="s">
        <v>19</v>
      </c>
      <c r="I272" s="198"/>
      <c r="J272" s="195"/>
      <c r="K272" s="195"/>
      <c r="L272" s="199"/>
      <c r="M272" s="200"/>
      <c r="N272" s="201"/>
      <c r="O272" s="201"/>
      <c r="P272" s="201"/>
      <c r="Q272" s="201"/>
      <c r="R272" s="201"/>
      <c r="S272" s="201"/>
      <c r="T272" s="202"/>
      <c r="AT272" s="203" t="s">
        <v>158</v>
      </c>
      <c r="AU272" s="203" t="s">
        <v>83</v>
      </c>
      <c r="AV272" s="13" t="s">
        <v>81</v>
      </c>
      <c r="AW272" s="13" t="s">
        <v>35</v>
      </c>
      <c r="AX272" s="13" t="s">
        <v>73</v>
      </c>
      <c r="AY272" s="203" t="s">
        <v>145</v>
      </c>
    </row>
    <row r="273" spans="1:65" s="14" customFormat="1">
      <c r="B273" s="204"/>
      <c r="C273" s="205"/>
      <c r="D273" s="187" t="s">
        <v>158</v>
      </c>
      <c r="E273" s="206" t="s">
        <v>19</v>
      </c>
      <c r="F273" s="207" t="s">
        <v>1207</v>
      </c>
      <c r="G273" s="205"/>
      <c r="H273" s="208">
        <v>4.74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158</v>
      </c>
      <c r="AU273" s="214" t="s">
        <v>83</v>
      </c>
      <c r="AV273" s="14" t="s">
        <v>83</v>
      </c>
      <c r="AW273" s="14" t="s">
        <v>35</v>
      </c>
      <c r="AX273" s="14" t="s">
        <v>73</v>
      </c>
      <c r="AY273" s="214" t="s">
        <v>145</v>
      </c>
    </row>
    <row r="274" spans="1:65" s="13" customFormat="1">
      <c r="B274" s="194"/>
      <c r="C274" s="195"/>
      <c r="D274" s="187" t="s">
        <v>158</v>
      </c>
      <c r="E274" s="196" t="s">
        <v>19</v>
      </c>
      <c r="F274" s="197" t="s">
        <v>1208</v>
      </c>
      <c r="G274" s="195"/>
      <c r="H274" s="196" t="s">
        <v>19</v>
      </c>
      <c r="I274" s="198"/>
      <c r="J274" s="195"/>
      <c r="K274" s="195"/>
      <c r="L274" s="199"/>
      <c r="M274" s="200"/>
      <c r="N274" s="201"/>
      <c r="O274" s="201"/>
      <c r="P274" s="201"/>
      <c r="Q274" s="201"/>
      <c r="R274" s="201"/>
      <c r="S274" s="201"/>
      <c r="T274" s="202"/>
      <c r="AT274" s="203" t="s">
        <v>158</v>
      </c>
      <c r="AU274" s="203" t="s">
        <v>83</v>
      </c>
      <c r="AV274" s="13" t="s">
        <v>81</v>
      </c>
      <c r="AW274" s="13" t="s">
        <v>35</v>
      </c>
      <c r="AX274" s="13" t="s">
        <v>73</v>
      </c>
      <c r="AY274" s="203" t="s">
        <v>145</v>
      </c>
    </row>
    <row r="275" spans="1:65" s="14" customFormat="1">
      <c r="B275" s="204"/>
      <c r="C275" s="205"/>
      <c r="D275" s="187" t="s">
        <v>158</v>
      </c>
      <c r="E275" s="206" t="s">
        <v>19</v>
      </c>
      <c r="F275" s="207" t="s">
        <v>1198</v>
      </c>
      <c r="G275" s="205"/>
      <c r="H275" s="208">
        <v>2.4700000000000002</v>
      </c>
      <c r="I275" s="209"/>
      <c r="J275" s="205"/>
      <c r="K275" s="205"/>
      <c r="L275" s="210"/>
      <c r="M275" s="211"/>
      <c r="N275" s="212"/>
      <c r="O275" s="212"/>
      <c r="P275" s="212"/>
      <c r="Q275" s="212"/>
      <c r="R275" s="212"/>
      <c r="S275" s="212"/>
      <c r="T275" s="213"/>
      <c r="AT275" s="214" t="s">
        <v>158</v>
      </c>
      <c r="AU275" s="214" t="s">
        <v>83</v>
      </c>
      <c r="AV275" s="14" t="s">
        <v>83</v>
      </c>
      <c r="AW275" s="14" t="s">
        <v>35</v>
      </c>
      <c r="AX275" s="14" t="s">
        <v>73</v>
      </c>
      <c r="AY275" s="214" t="s">
        <v>145</v>
      </c>
    </row>
    <row r="276" spans="1:65" s="15" customFormat="1">
      <c r="B276" s="215"/>
      <c r="C276" s="216"/>
      <c r="D276" s="187" t="s">
        <v>158</v>
      </c>
      <c r="E276" s="217" t="s">
        <v>19</v>
      </c>
      <c r="F276" s="218" t="s">
        <v>170</v>
      </c>
      <c r="G276" s="216"/>
      <c r="H276" s="219">
        <v>7.21</v>
      </c>
      <c r="I276" s="220"/>
      <c r="J276" s="216"/>
      <c r="K276" s="216"/>
      <c r="L276" s="221"/>
      <c r="M276" s="222"/>
      <c r="N276" s="223"/>
      <c r="O276" s="223"/>
      <c r="P276" s="223"/>
      <c r="Q276" s="223"/>
      <c r="R276" s="223"/>
      <c r="S276" s="223"/>
      <c r="T276" s="224"/>
      <c r="AT276" s="225" t="s">
        <v>158</v>
      </c>
      <c r="AU276" s="225" t="s">
        <v>83</v>
      </c>
      <c r="AV276" s="15" t="s">
        <v>152</v>
      </c>
      <c r="AW276" s="15" t="s">
        <v>35</v>
      </c>
      <c r="AX276" s="15" t="s">
        <v>81</v>
      </c>
      <c r="AY276" s="225" t="s">
        <v>145</v>
      </c>
    </row>
    <row r="277" spans="1:65" s="2" customFormat="1" ht="16.5" customHeight="1">
      <c r="A277" s="35"/>
      <c r="B277" s="36"/>
      <c r="C277" s="174" t="s">
        <v>356</v>
      </c>
      <c r="D277" s="174" t="s">
        <v>147</v>
      </c>
      <c r="E277" s="175" t="s">
        <v>1209</v>
      </c>
      <c r="F277" s="176" t="s">
        <v>1210</v>
      </c>
      <c r="G277" s="177" t="s">
        <v>225</v>
      </c>
      <c r="H277" s="178">
        <v>43.176000000000002</v>
      </c>
      <c r="I277" s="179"/>
      <c r="J277" s="180">
        <f>ROUND(I277*H277,2)</f>
        <v>0</v>
      </c>
      <c r="K277" s="176" t="s">
        <v>151</v>
      </c>
      <c r="L277" s="40"/>
      <c r="M277" s="181" t="s">
        <v>19</v>
      </c>
      <c r="N277" s="182" t="s">
        <v>44</v>
      </c>
      <c r="O277" s="65"/>
      <c r="P277" s="183">
        <f>O277*H277</f>
        <v>0</v>
      </c>
      <c r="Q277" s="183">
        <v>0</v>
      </c>
      <c r="R277" s="183">
        <f>Q277*H277</f>
        <v>0</v>
      </c>
      <c r="S277" s="183">
        <v>0</v>
      </c>
      <c r="T277" s="184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85" t="s">
        <v>152</v>
      </c>
      <c r="AT277" s="185" t="s">
        <v>147</v>
      </c>
      <c r="AU277" s="185" t="s">
        <v>83</v>
      </c>
      <c r="AY277" s="18" t="s">
        <v>145</v>
      </c>
      <c r="BE277" s="186">
        <f>IF(N277="základní",J277,0)</f>
        <v>0</v>
      </c>
      <c r="BF277" s="186">
        <f>IF(N277="snížená",J277,0)</f>
        <v>0</v>
      </c>
      <c r="BG277" s="186">
        <f>IF(N277="zákl. přenesená",J277,0)</f>
        <v>0</v>
      </c>
      <c r="BH277" s="186">
        <f>IF(N277="sníž. přenesená",J277,0)</f>
        <v>0</v>
      </c>
      <c r="BI277" s="186">
        <f>IF(N277="nulová",J277,0)</f>
        <v>0</v>
      </c>
      <c r="BJ277" s="18" t="s">
        <v>81</v>
      </c>
      <c r="BK277" s="186">
        <f>ROUND(I277*H277,2)</f>
        <v>0</v>
      </c>
      <c r="BL277" s="18" t="s">
        <v>152</v>
      </c>
      <c r="BM277" s="185" t="s">
        <v>1211</v>
      </c>
    </row>
    <row r="278" spans="1:65" s="2" customFormat="1" ht="19.5">
      <c r="A278" s="35"/>
      <c r="B278" s="36"/>
      <c r="C278" s="37"/>
      <c r="D278" s="187" t="s">
        <v>154</v>
      </c>
      <c r="E278" s="37"/>
      <c r="F278" s="188" t="s">
        <v>1212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154</v>
      </c>
      <c r="AU278" s="18" t="s">
        <v>83</v>
      </c>
    </row>
    <row r="279" spans="1:65" s="2" customFormat="1">
      <c r="A279" s="35"/>
      <c r="B279" s="36"/>
      <c r="C279" s="37"/>
      <c r="D279" s="192" t="s">
        <v>156</v>
      </c>
      <c r="E279" s="37"/>
      <c r="F279" s="193" t="s">
        <v>1213</v>
      </c>
      <c r="G279" s="37"/>
      <c r="H279" s="37"/>
      <c r="I279" s="189"/>
      <c r="J279" s="37"/>
      <c r="K279" s="37"/>
      <c r="L279" s="40"/>
      <c r="M279" s="190"/>
      <c r="N279" s="191"/>
      <c r="O279" s="65"/>
      <c r="P279" s="65"/>
      <c r="Q279" s="65"/>
      <c r="R279" s="65"/>
      <c r="S279" s="65"/>
      <c r="T279" s="66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156</v>
      </c>
      <c r="AU279" s="18" t="s">
        <v>83</v>
      </c>
    </row>
    <row r="280" spans="1:65" s="13" customFormat="1" ht="22.5">
      <c r="B280" s="194"/>
      <c r="C280" s="195"/>
      <c r="D280" s="187" t="s">
        <v>158</v>
      </c>
      <c r="E280" s="196" t="s">
        <v>19</v>
      </c>
      <c r="F280" s="197" t="s">
        <v>1214</v>
      </c>
      <c r="G280" s="195"/>
      <c r="H280" s="196" t="s">
        <v>19</v>
      </c>
      <c r="I280" s="198"/>
      <c r="J280" s="195"/>
      <c r="K280" s="195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158</v>
      </c>
      <c r="AU280" s="203" t="s">
        <v>83</v>
      </c>
      <c r="AV280" s="13" t="s">
        <v>81</v>
      </c>
      <c r="AW280" s="13" t="s">
        <v>35</v>
      </c>
      <c r="AX280" s="13" t="s">
        <v>73</v>
      </c>
      <c r="AY280" s="203" t="s">
        <v>145</v>
      </c>
    </row>
    <row r="281" spans="1:65" s="14" customFormat="1">
      <c r="B281" s="204"/>
      <c r="C281" s="205"/>
      <c r="D281" s="187" t="s">
        <v>158</v>
      </c>
      <c r="E281" s="206" t="s">
        <v>19</v>
      </c>
      <c r="F281" s="207" t="s">
        <v>1215</v>
      </c>
      <c r="G281" s="205"/>
      <c r="H281" s="208">
        <v>30.152999999999999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158</v>
      </c>
      <c r="AU281" s="214" t="s">
        <v>83</v>
      </c>
      <c r="AV281" s="14" t="s">
        <v>83</v>
      </c>
      <c r="AW281" s="14" t="s">
        <v>35</v>
      </c>
      <c r="AX281" s="14" t="s">
        <v>73</v>
      </c>
      <c r="AY281" s="214" t="s">
        <v>145</v>
      </c>
    </row>
    <row r="282" spans="1:65" s="13" customFormat="1">
      <c r="B282" s="194"/>
      <c r="C282" s="195"/>
      <c r="D282" s="187" t="s">
        <v>158</v>
      </c>
      <c r="E282" s="196" t="s">
        <v>19</v>
      </c>
      <c r="F282" s="197" t="s">
        <v>1216</v>
      </c>
      <c r="G282" s="195"/>
      <c r="H282" s="196" t="s">
        <v>19</v>
      </c>
      <c r="I282" s="198"/>
      <c r="J282" s="195"/>
      <c r="K282" s="195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158</v>
      </c>
      <c r="AU282" s="203" t="s">
        <v>83</v>
      </c>
      <c r="AV282" s="13" t="s">
        <v>81</v>
      </c>
      <c r="AW282" s="13" t="s">
        <v>35</v>
      </c>
      <c r="AX282" s="13" t="s">
        <v>73</v>
      </c>
      <c r="AY282" s="203" t="s">
        <v>145</v>
      </c>
    </row>
    <row r="283" spans="1:65" s="14" customFormat="1">
      <c r="B283" s="204"/>
      <c r="C283" s="205"/>
      <c r="D283" s="187" t="s">
        <v>158</v>
      </c>
      <c r="E283" s="206" t="s">
        <v>19</v>
      </c>
      <c r="F283" s="207" t="s">
        <v>1217</v>
      </c>
      <c r="G283" s="205"/>
      <c r="H283" s="208">
        <v>4.83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158</v>
      </c>
      <c r="AU283" s="214" t="s">
        <v>83</v>
      </c>
      <c r="AV283" s="14" t="s">
        <v>83</v>
      </c>
      <c r="AW283" s="14" t="s">
        <v>35</v>
      </c>
      <c r="AX283" s="14" t="s">
        <v>73</v>
      </c>
      <c r="AY283" s="214" t="s">
        <v>145</v>
      </c>
    </row>
    <row r="284" spans="1:65" s="13" customFormat="1">
      <c r="B284" s="194"/>
      <c r="C284" s="195"/>
      <c r="D284" s="187" t="s">
        <v>158</v>
      </c>
      <c r="E284" s="196" t="s">
        <v>19</v>
      </c>
      <c r="F284" s="197" t="s">
        <v>1218</v>
      </c>
      <c r="G284" s="195"/>
      <c r="H284" s="196" t="s">
        <v>19</v>
      </c>
      <c r="I284" s="198"/>
      <c r="J284" s="195"/>
      <c r="K284" s="195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158</v>
      </c>
      <c r="AU284" s="203" t="s">
        <v>83</v>
      </c>
      <c r="AV284" s="13" t="s">
        <v>81</v>
      </c>
      <c r="AW284" s="13" t="s">
        <v>35</v>
      </c>
      <c r="AX284" s="13" t="s">
        <v>73</v>
      </c>
      <c r="AY284" s="203" t="s">
        <v>145</v>
      </c>
    </row>
    <row r="285" spans="1:65" s="14" customFormat="1">
      <c r="B285" s="204"/>
      <c r="C285" s="205"/>
      <c r="D285" s="187" t="s">
        <v>158</v>
      </c>
      <c r="E285" s="206" t="s">
        <v>19</v>
      </c>
      <c r="F285" s="207" t="s">
        <v>1219</v>
      </c>
      <c r="G285" s="205"/>
      <c r="H285" s="208">
        <v>4.3289999999999997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158</v>
      </c>
      <c r="AU285" s="214" t="s">
        <v>83</v>
      </c>
      <c r="AV285" s="14" t="s">
        <v>83</v>
      </c>
      <c r="AW285" s="14" t="s">
        <v>35</v>
      </c>
      <c r="AX285" s="14" t="s">
        <v>73</v>
      </c>
      <c r="AY285" s="214" t="s">
        <v>145</v>
      </c>
    </row>
    <row r="286" spans="1:65" s="13" customFormat="1">
      <c r="B286" s="194"/>
      <c r="C286" s="195"/>
      <c r="D286" s="187" t="s">
        <v>158</v>
      </c>
      <c r="E286" s="196" t="s">
        <v>19</v>
      </c>
      <c r="F286" s="197" t="s">
        <v>1220</v>
      </c>
      <c r="G286" s="195"/>
      <c r="H286" s="196" t="s">
        <v>19</v>
      </c>
      <c r="I286" s="198"/>
      <c r="J286" s="195"/>
      <c r="K286" s="195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158</v>
      </c>
      <c r="AU286" s="203" t="s">
        <v>83</v>
      </c>
      <c r="AV286" s="13" t="s">
        <v>81</v>
      </c>
      <c r="AW286" s="13" t="s">
        <v>35</v>
      </c>
      <c r="AX286" s="13" t="s">
        <v>73</v>
      </c>
      <c r="AY286" s="203" t="s">
        <v>145</v>
      </c>
    </row>
    <row r="287" spans="1:65" s="14" customFormat="1">
      <c r="B287" s="204"/>
      <c r="C287" s="205"/>
      <c r="D287" s="187" t="s">
        <v>158</v>
      </c>
      <c r="E287" s="206" t="s">
        <v>19</v>
      </c>
      <c r="F287" s="207" t="s">
        <v>1221</v>
      </c>
      <c r="G287" s="205"/>
      <c r="H287" s="208">
        <v>3.8639999999999999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158</v>
      </c>
      <c r="AU287" s="214" t="s">
        <v>83</v>
      </c>
      <c r="AV287" s="14" t="s">
        <v>83</v>
      </c>
      <c r="AW287" s="14" t="s">
        <v>35</v>
      </c>
      <c r="AX287" s="14" t="s">
        <v>73</v>
      </c>
      <c r="AY287" s="214" t="s">
        <v>145</v>
      </c>
    </row>
    <row r="288" spans="1:65" s="15" customFormat="1">
      <c r="B288" s="215"/>
      <c r="C288" s="216"/>
      <c r="D288" s="187" t="s">
        <v>158</v>
      </c>
      <c r="E288" s="217" t="s">
        <v>19</v>
      </c>
      <c r="F288" s="218" t="s">
        <v>170</v>
      </c>
      <c r="G288" s="216"/>
      <c r="H288" s="219">
        <v>43.176000000000002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158</v>
      </c>
      <c r="AU288" s="225" t="s">
        <v>83</v>
      </c>
      <c r="AV288" s="15" t="s">
        <v>152</v>
      </c>
      <c r="AW288" s="15" t="s">
        <v>35</v>
      </c>
      <c r="AX288" s="15" t="s">
        <v>81</v>
      </c>
      <c r="AY288" s="225" t="s">
        <v>145</v>
      </c>
    </row>
    <row r="289" spans="1:65" s="12" customFormat="1" ht="22.9" customHeight="1">
      <c r="B289" s="158"/>
      <c r="C289" s="159"/>
      <c r="D289" s="160" t="s">
        <v>72</v>
      </c>
      <c r="E289" s="172" t="s">
        <v>716</v>
      </c>
      <c r="F289" s="172" t="s">
        <v>717</v>
      </c>
      <c r="G289" s="159"/>
      <c r="H289" s="159"/>
      <c r="I289" s="162"/>
      <c r="J289" s="173">
        <f>BK289</f>
        <v>0</v>
      </c>
      <c r="K289" s="159"/>
      <c r="L289" s="164"/>
      <c r="M289" s="165"/>
      <c r="N289" s="166"/>
      <c r="O289" s="166"/>
      <c r="P289" s="167">
        <f>SUM(P290:P295)</f>
        <v>0</v>
      </c>
      <c r="Q289" s="166"/>
      <c r="R289" s="167">
        <f>SUM(R290:R295)</f>
        <v>0</v>
      </c>
      <c r="S289" s="166"/>
      <c r="T289" s="168">
        <f>SUM(T290:T295)</f>
        <v>0</v>
      </c>
      <c r="AR289" s="169" t="s">
        <v>81</v>
      </c>
      <c r="AT289" s="170" t="s">
        <v>72</v>
      </c>
      <c r="AU289" s="170" t="s">
        <v>81</v>
      </c>
      <c r="AY289" s="169" t="s">
        <v>145</v>
      </c>
      <c r="BK289" s="171">
        <f>SUM(BK290:BK295)</f>
        <v>0</v>
      </c>
    </row>
    <row r="290" spans="1:65" s="2" customFormat="1" ht="24.2" customHeight="1">
      <c r="A290" s="35"/>
      <c r="B290" s="36"/>
      <c r="C290" s="174" t="s">
        <v>362</v>
      </c>
      <c r="D290" s="174" t="s">
        <v>147</v>
      </c>
      <c r="E290" s="175" t="s">
        <v>719</v>
      </c>
      <c r="F290" s="176" t="s">
        <v>720</v>
      </c>
      <c r="G290" s="177" t="s">
        <v>225</v>
      </c>
      <c r="H290" s="178">
        <v>109.74</v>
      </c>
      <c r="I290" s="179"/>
      <c r="J290" s="180">
        <f>ROUND(I290*H290,2)</f>
        <v>0</v>
      </c>
      <c r="K290" s="176" t="s">
        <v>151</v>
      </c>
      <c r="L290" s="40"/>
      <c r="M290" s="181" t="s">
        <v>19</v>
      </c>
      <c r="N290" s="182" t="s">
        <v>44</v>
      </c>
      <c r="O290" s="65"/>
      <c r="P290" s="183">
        <f>O290*H290</f>
        <v>0</v>
      </c>
      <c r="Q290" s="183">
        <v>0</v>
      </c>
      <c r="R290" s="183">
        <f>Q290*H290</f>
        <v>0</v>
      </c>
      <c r="S290" s="183">
        <v>0</v>
      </c>
      <c r="T290" s="18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85" t="s">
        <v>152</v>
      </c>
      <c r="AT290" s="185" t="s">
        <v>147</v>
      </c>
      <c r="AU290" s="185" t="s">
        <v>83</v>
      </c>
      <c r="AY290" s="18" t="s">
        <v>145</v>
      </c>
      <c r="BE290" s="186">
        <f>IF(N290="základní",J290,0)</f>
        <v>0</v>
      </c>
      <c r="BF290" s="186">
        <f>IF(N290="snížená",J290,0)</f>
        <v>0</v>
      </c>
      <c r="BG290" s="186">
        <f>IF(N290="zákl. přenesená",J290,0)</f>
        <v>0</v>
      </c>
      <c r="BH290" s="186">
        <f>IF(N290="sníž. přenesená",J290,0)</f>
        <v>0</v>
      </c>
      <c r="BI290" s="186">
        <f>IF(N290="nulová",J290,0)</f>
        <v>0</v>
      </c>
      <c r="BJ290" s="18" t="s">
        <v>81</v>
      </c>
      <c r="BK290" s="186">
        <f>ROUND(I290*H290,2)</f>
        <v>0</v>
      </c>
      <c r="BL290" s="18" t="s">
        <v>152</v>
      </c>
      <c r="BM290" s="185" t="s">
        <v>1222</v>
      </c>
    </row>
    <row r="291" spans="1:65" s="2" customFormat="1" ht="29.25">
      <c r="A291" s="35"/>
      <c r="B291" s="36"/>
      <c r="C291" s="37"/>
      <c r="D291" s="187" t="s">
        <v>154</v>
      </c>
      <c r="E291" s="37"/>
      <c r="F291" s="188" t="s">
        <v>722</v>
      </c>
      <c r="G291" s="37"/>
      <c r="H291" s="37"/>
      <c r="I291" s="189"/>
      <c r="J291" s="37"/>
      <c r="K291" s="37"/>
      <c r="L291" s="40"/>
      <c r="M291" s="190"/>
      <c r="N291" s="191"/>
      <c r="O291" s="65"/>
      <c r="P291" s="65"/>
      <c r="Q291" s="65"/>
      <c r="R291" s="65"/>
      <c r="S291" s="65"/>
      <c r="T291" s="66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154</v>
      </c>
      <c r="AU291" s="18" t="s">
        <v>83</v>
      </c>
    </row>
    <row r="292" spans="1:65" s="2" customFormat="1">
      <c r="A292" s="35"/>
      <c r="B292" s="36"/>
      <c r="C292" s="37"/>
      <c r="D292" s="192" t="s">
        <v>156</v>
      </c>
      <c r="E292" s="37"/>
      <c r="F292" s="193" t="s">
        <v>723</v>
      </c>
      <c r="G292" s="37"/>
      <c r="H292" s="37"/>
      <c r="I292" s="189"/>
      <c r="J292" s="37"/>
      <c r="K292" s="37"/>
      <c r="L292" s="40"/>
      <c r="M292" s="190"/>
      <c r="N292" s="191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156</v>
      </c>
      <c r="AU292" s="18" t="s">
        <v>83</v>
      </c>
    </row>
    <row r="293" spans="1:65" s="2" customFormat="1" ht="33" customHeight="1">
      <c r="A293" s="35"/>
      <c r="B293" s="36"/>
      <c r="C293" s="174" t="s">
        <v>370</v>
      </c>
      <c r="D293" s="174" t="s">
        <v>147</v>
      </c>
      <c r="E293" s="175" t="s">
        <v>725</v>
      </c>
      <c r="F293" s="176" t="s">
        <v>726</v>
      </c>
      <c r="G293" s="177" t="s">
        <v>225</v>
      </c>
      <c r="H293" s="178">
        <v>109.74</v>
      </c>
      <c r="I293" s="179"/>
      <c r="J293" s="180">
        <f>ROUND(I293*H293,2)</f>
        <v>0</v>
      </c>
      <c r="K293" s="176" t="s">
        <v>151</v>
      </c>
      <c r="L293" s="40"/>
      <c r="M293" s="181" t="s">
        <v>19</v>
      </c>
      <c r="N293" s="182" t="s">
        <v>44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0</v>
      </c>
      <c r="T293" s="18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152</v>
      </c>
      <c r="AT293" s="185" t="s">
        <v>147</v>
      </c>
      <c r="AU293" s="185" t="s">
        <v>83</v>
      </c>
      <c r="AY293" s="18" t="s">
        <v>145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81</v>
      </c>
      <c r="BK293" s="186">
        <f>ROUND(I293*H293,2)</f>
        <v>0</v>
      </c>
      <c r="BL293" s="18" t="s">
        <v>152</v>
      </c>
      <c r="BM293" s="185" t="s">
        <v>1223</v>
      </c>
    </row>
    <row r="294" spans="1:65" s="2" customFormat="1" ht="29.25">
      <c r="A294" s="35"/>
      <c r="B294" s="36"/>
      <c r="C294" s="37"/>
      <c r="D294" s="187" t="s">
        <v>154</v>
      </c>
      <c r="E294" s="37"/>
      <c r="F294" s="188" t="s">
        <v>728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154</v>
      </c>
      <c r="AU294" s="18" t="s">
        <v>83</v>
      </c>
    </row>
    <row r="295" spans="1:65" s="2" customFormat="1">
      <c r="A295" s="35"/>
      <c r="B295" s="36"/>
      <c r="C295" s="37"/>
      <c r="D295" s="192" t="s">
        <v>156</v>
      </c>
      <c r="E295" s="37"/>
      <c r="F295" s="193" t="s">
        <v>729</v>
      </c>
      <c r="G295" s="37"/>
      <c r="H295" s="37"/>
      <c r="I295" s="189"/>
      <c r="J295" s="37"/>
      <c r="K295" s="37"/>
      <c r="L295" s="40"/>
      <c r="M295" s="237"/>
      <c r="N295" s="238"/>
      <c r="O295" s="239"/>
      <c r="P295" s="239"/>
      <c r="Q295" s="239"/>
      <c r="R295" s="239"/>
      <c r="S295" s="239"/>
      <c r="T295" s="240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156</v>
      </c>
      <c r="AU295" s="18" t="s">
        <v>83</v>
      </c>
    </row>
    <row r="296" spans="1:65" s="2" customFormat="1" ht="6.95" customHeight="1">
      <c r="A296" s="35"/>
      <c r="B296" s="48"/>
      <c r="C296" s="49"/>
      <c r="D296" s="49"/>
      <c r="E296" s="49"/>
      <c r="F296" s="49"/>
      <c r="G296" s="49"/>
      <c r="H296" s="49"/>
      <c r="I296" s="49"/>
      <c r="J296" s="49"/>
      <c r="K296" s="49"/>
      <c r="L296" s="40"/>
      <c r="M296" s="35"/>
      <c r="O296" s="35"/>
      <c r="P296" s="35"/>
      <c r="Q296" s="35"/>
      <c r="R296" s="35"/>
      <c r="S296" s="35"/>
      <c r="T296" s="35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</row>
  </sheetData>
  <sheetProtection algorithmName="SHA-512" hashValue="2Qp4Ru+z5JLOQ0lX24WAzfL8SR+X50c97TOoS6qXIzXWDt3abwUsOl1IHM1E3arK7/BJYGGbIi4i6YTx9RaiAg==" saltValue="Y0qQBveLsopG3QGjGZmzU0SRarqXhMRKgri3b3nbLzq+7EccsENGbsyILp4SKbePrmbT/rYBJQKl7MW9HNhNZg==" spinCount="100000" sheet="1" objects="1" scenarios="1" formatColumns="0" formatRows="0" autoFilter="0"/>
  <autoFilter ref="C83:K295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2" r:id="rId2"/>
    <hyperlink ref="F98" r:id="rId3"/>
    <hyperlink ref="F106" r:id="rId4"/>
    <hyperlink ref="F112" r:id="rId5"/>
    <hyperlink ref="F120" r:id="rId6"/>
    <hyperlink ref="F128" r:id="rId7"/>
    <hyperlink ref="F136" r:id="rId8"/>
    <hyperlink ref="F146" r:id="rId9"/>
    <hyperlink ref="F157" r:id="rId10"/>
    <hyperlink ref="F163" r:id="rId11"/>
    <hyperlink ref="F173" r:id="rId12"/>
    <hyperlink ref="F180" r:id="rId13"/>
    <hyperlink ref="F186" r:id="rId14"/>
    <hyperlink ref="F197" r:id="rId15"/>
    <hyperlink ref="F203" r:id="rId16"/>
    <hyperlink ref="F211" r:id="rId17"/>
    <hyperlink ref="F221" r:id="rId18"/>
    <hyperlink ref="F229" r:id="rId19"/>
    <hyperlink ref="F239" r:id="rId20"/>
    <hyperlink ref="F249" r:id="rId21"/>
    <hyperlink ref="F255" r:id="rId22"/>
    <hyperlink ref="F265" r:id="rId23"/>
    <hyperlink ref="F271" r:id="rId24"/>
    <hyperlink ref="F279" r:id="rId25"/>
    <hyperlink ref="F292" r:id="rId26"/>
    <hyperlink ref="F295" r:id="rId2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0"/>
  <sheetViews>
    <sheetView showGridLines="0" topLeftCell="A15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101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30" customHeight="1">
      <c r="A9" s="35"/>
      <c r="B9" s="40"/>
      <c r="C9" s="35"/>
      <c r="D9" s="35"/>
      <c r="E9" s="371" t="s">
        <v>1224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ROUND(J82,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ROUND((SUM(BE82:BE159)),  2)</f>
        <v>0</v>
      </c>
      <c r="G33" s="35"/>
      <c r="H33" s="35"/>
      <c r="I33" s="119">
        <v>0.21</v>
      </c>
      <c r="J33" s="118">
        <f>ROUND(((SUM(BE82:BE159))*I33),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ROUND((SUM(BF82:BF159)),  2)</f>
        <v>0</v>
      </c>
      <c r="G34" s="35"/>
      <c r="H34" s="35"/>
      <c r="I34" s="119">
        <v>0.15</v>
      </c>
      <c r="J34" s="118">
        <f>ROUND(((SUM(BF82:BF159))*I34),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ROUND((SUM(BG82:BG159)),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ROUND((SUM(BH82:BH159)),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ROUND((SUM(BI82:BI159)),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30" customHeight="1">
      <c r="A50" s="35"/>
      <c r="B50" s="36"/>
      <c r="C50" s="37"/>
      <c r="D50" s="37"/>
      <c r="E50" s="349" t="str">
        <f>E9</f>
        <v>SO 03.2 - PROPUSTEK KM 114,185 - ŽELEZNIČNÍ SVRŠEK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J83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779</v>
      </c>
      <c r="E61" s="144"/>
      <c r="F61" s="144"/>
      <c r="G61" s="144"/>
      <c r="H61" s="144"/>
      <c r="I61" s="144"/>
      <c r="J61" s="145">
        <f>J84</f>
        <v>0</v>
      </c>
      <c r="K61" s="142"/>
      <c r="L61" s="146"/>
    </row>
    <row r="62" spans="1:47" s="9" customFormat="1" ht="24.95" customHeight="1">
      <c r="B62" s="135"/>
      <c r="C62" s="136"/>
      <c r="D62" s="137" t="s">
        <v>780</v>
      </c>
      <c r="E62" s="138"/>
      <c r="F62" s="138"/>
      <c r="G62" s="138"/>
      <c r="H62" s="138"/>
      <c r="I62" s="138"/>
      <c r="J62" s="139">
        <f>J135</f>
        <v>0</v>
      </c>
      <c r="K62" s="136"/>
      <c r="L62" s="140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07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130</v>
      </c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67" t="str">
        <f>E7</f>
        <v>Oprava propustků na trati Frýdek Místek - Český Těšín</v>
      </c>
      <c r="F72" s="368"/>
      <c r="G72" s="368"/>
      <c r="H72" s="368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112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30" customHeight="1">
      <c r="A74" s="35"/>
      <c r="B74" s="36"/>
      <c r="C74" s="37"/>
      <c r="D74" s="37"/>
      <c r="E74" s="349" t="str">
        <f>E9</f>
        <v>SO 03.2 - PROPUSTEK KM 114,185 - ŽELEZNIČNÍ SVRŠEK</v>
      </c>
      <c r="F74" s="366"/>
      <c r="G74" s="366"/>
      <c r="H74" s="366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>TU 2531 Frýdek Místek - Český Těšín</v>
      </c>
      <c r="G76" s="37"/>
      <c r="H76" s="37"/>
      <c r="I76" s="30" t="s">
        <v>23</v>
      </c>
      <c r="J76" s="60" t="str">
        <f>IF(J12="","",J12)</f>
        <v>21. 3. 2022</v>
      </c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5.2" customHeight="1">
      <c r="A78" s="35"/>
      <c r="B78" s="36"/>
      <c r="C78" s="30" t="s">
        <v>25</v>
      </c>
      <c r="D78" s="37"/>
      <c r="E78" s="37"/>
      <c r="F78" s="28" t="str">
        <f>E15</f>
        <v>SŽ, s.o. OŘ Ostrava</v>
      </c>
      <c r="G78" s="37"/>
      <c r="H78" s="37"/>
      <c r="I78" s="30" t="s">
        <v>33</v>
      </c>
      <c r="J78" s="33" t="str">
        <f>E21</f>
        <v xml:space="preserve"> 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31</v>
      </c>
      <c r="D79" s="37"/>
      <c r="E79" s="37"/>
      <c r="F79" s="28" t="str">
        <f>IF(E18="","",E18)</f>
        <v>Vyplň údaj</v>
      </c>
      <c r="G79" s="37"/>
      <c r="H79" s="37"/>
      <c r="I79" s="30" t="s">
        <v>36</v>
      </c>
      <c r="J79" s="33" t="str">
        <f>E24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47"/>
      <c r="B81" s="148"/>
      <c r="C81" s="149" t="s">
        <v>131</v>
      </c>
      <c r="D81" s="150" t="s">
        <v>58</v>
      </c>
      <c r="E81" s="150" t="s">
        <v>54</v>
      </c>
      <c r="F81" s="150" t="s">
        <v>55</v>
      </c>
      <c r="G81" s="150" t="s">
        <v>132</v>
      </c>
      <c r="H81" s="150" t="s">
        <v>133</v>
      </c>
      <c r="I81" s="150" t="s">
        <v>134</v>
      </c>
      <c r="J81" s="150" t="s">
        <v>116</v>
      </c>
      <c r="K81" s="151" t="s">
        <v>135</v>
      </c>
      <c r="L81" s="152"/>
      <c r="M81" s="69" t="s">
        <v>19</v>
      </c>
      <c r="N81" s="70" t="s">
        <v>43</v>
      </c>
      <c r="O81" s="70" t="s">
        <v>136</v>
      </c>
      <c r="P81" s="70" t="s">
        <v>137</v>
      </c>
      <c r="Q81" s="70" t="s">
        <v>138</v>
      </c>
      <c r="R81" s="70" t="s">
        <v>139</v>
      </c>
      <c r="S81" s="70" t="s">
        <v>140</v>
      </c>
      <c r="T81" s="71" t="s">
        <v>141</v>
      </c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</row>
    <row r="82" spans="1:65" s="2" customFormat="1" ht="22.9" customHeight="1">
      <c r="A82" s="35"/>
      <c r="B82" s="36"/>
      <c r="C82" s="76" t="s">
        <v>142</v>
      </c>
      <c r="D82" s="37"/>
      <c r="E82" s="37"/>
      <c r="F82" s="37"/>
      <c r="G82" s="37"/>
      <c r="H82" s="37"/>
      <c r="I82" s="37"/>
      <c r="J82" s="153">
        <f>BK82</f>
        <v>0</v>
      </c>
      <c r="K82" s="37"/>
      <c r="L82" s="40"/>
      <c r="M82" s="72"/>
      <c r="N82" s="154"/>
      <c r="O82" s="73"/>
      <c r="P82" s="155">
        <f>P83+P135</f>
        <v>0</v>
      </c>
      <c r="Q82" s="73"/>
      <c r="R82" s="155">
        <f>R83+R135</f>
        <v>27.568000000000001</v>
      </c>
      <c r="S82" s="73"/>
      <c r="T82" s="156">
        <f>T83+T135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72</v>
      </c>
      <c r="AU82" s="18" t="s">
        <v>117</v>
      </c>
      <c r="BK82" s="157">
        <f>BK83+BK135</f>
        <v>0</v>
      </c>
    </row>
    <row r="83" spans="1:65" s="12" customFormat="1" ht="25.9" customHeight="1">
      <c r="B83" s="158"/>
      <c r="C83" s="159"/>
      <c r="D83" s="160" t="s">
        <v>72</v>
      </c>
      <c r="E83" s="161" t="s">
        <v>143</v>
      </c>
      <c r="F83" s="161" t="s">
        <v>144</v>
      </c>
      <c r="G83" s="159"/>
      <c r="H83" s="159"/>
      <c r="I83" s="162"/>
      <c r="J83" s="163">
        <f>BK83</f>
        <v>0</v>
      </c>
      <c r="K83" s="159"/>
      <c r="L83" s="164"/>
      <c r="M83" s="165"/>
      <c r="N83" s="166"/>
      <c r="O83" s="166"/>
      <c r="P83" s="167">
        <f>P84</f>
        <v>0</v>
      </c>
      <c r="Q83" s="166"/>
      <c r="R83" s="167">
        <f>R84</f>
        <v>27.568000000000001</v>
      </c>
      <c r="S83" s="166"/>
      <c r="T83" s="168">
        <f>T84</f>
        <v>0</v>
      </c>
      <c r="AR83" s="169" t="s">
        <v>81</v>
      </c>
      <c r="AT83" s="170" t="s">
        <v>72</v>
      </c>
      <c r="AU83" s="170" t="s">
        <v>73</v>
      </c>
      <c r="AY83" s="169" t="s">
        <v>145</v>
      </c>
      <c r="BK83" s="171">
        <f>BK84</f>
        <v>0</v>
      </c>
    </row>
    <row r="84" spans="1:65" s="12" customFormat="1" ht="22.9" customHeight="1">
      <c r="B84" s="158"/>
      <c r="C84" s="159"/>
      <c r="D84" s="160" t="s">
        <v>72</v>
      </c>
      <c r="E84" s="172" t="s">
        <v>187</v>
      </c>
      <c r="F84" s="172" t="s">
        <v>781</v>
      </c>
      <c r="G84" s="159"/>
      <c r="H84" s="159"/>
      <c r="I84" s="162"/>
      <c r="J84" s="173">
        <f>BK84</f>
        <v>0</v>
      </c>
      <c r="K84" s="159"/>
      <c r="L84" s="164"/>
      <c r="M84" s="165"/>
      <c r="N84" s="166"/>
      <c r="O84" s="166"/>
      <c r="P84" s="167">
        <f>SUM(P85:P134)</f>
        <v>0</v>
      </c>
      <c r="Q84" s="166"/>
      <c r="R84" s="167">
        <f>SUM(R85:R134)</f>
        <v>27.568000000000001</v>
      </c>
      <c r="S84" s="166"/>
      <c r="T84" s="168">
        <f>SUM(T85:T134)</f>
        <v>0</v>
      </c>
      <c r="AR84" s="169" t="s">
        <v>81</v>
      </c>
      <c r="AT84" s="170" t="s">
        <v>72</v>
      </c>
      <c r="AU84" s="170" t="s">
        <v>81</v>
      </c>
      <c r="AY84" s="169" t="s">
        <v>145</v>
      </c>
      <c r="BK84" s="171">
        <f>SUM(BK85:BK134)</f>
        <v>0</v>
      </c>
    </row>
    <row r="85" spans="1:65" s="2" customFormat="1" ht="24.2" customHeight="1">
      <c r="A85" s="35"/>
      <c r="B85" s="36"/>
      <c r="C85" s="174" t="s">
        <v>81</v>
      </c>
      <c r="D85" s="174" t="s">
        <v>147</v>
      </c>
      <c r="E85" s="175" t="s">
        <v>782</v>
      </c>
      <c r="F85" s="176" t="s">
        <v>783</v>
      </c>
      <c r="G85" s="177" t="s">
        <v>150</v>
      </c>
      <c r="H85" s="178">
        <v>12.7</v>
      </c>
      <c r="I85" s="179"/>
      <c r="J85" s="180">
        <f>ROUND(I85*H85,2)</f>
        <v>0</v>
      </c>
      <c r="K85" s="176" t="s">
        <v>784</v>
      </c>
      <c r="L85" s="40"/>
      <c r="M85" s="181" t="s">
        <v>19</v>
      </c>
      <c r="N85" s="182" t="s">
        <v>44</v>
      </c>
      <c r="O85" s="65"/>
      <c r="P85" s="183">
        <f>O85*H85</f>
        <v>0</v>
      </c>
      <c r="Q85" s="183">
        <v>0</v>
      </c>
      <c r="R85" s="183">
        <f>Q85*H85</f>
        <v>0</v>
      </c>
      <c r="S85" s="183">
        <v>0</v>
      </c>
      <c r="T85" s="184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85" t="s">
        <v>152</v>
      </c>
      <c r="AT85" s="185" t="s">
        <v>147</v>
      </c>
      <c r="AU85" s="185" t="s">
        <v>83</v>
      </c>
      <c r="AY85" s="18" t="s">
        <v>145</v>
      </c>
      <c r="BE85" s="186">
        <f>IF(N85="základní",J85,0)</f>
        <v>0</v>
      </c>
      <c r="BF85" s="186">
        <f>IF(N85="snížená",J85,0)</f>
        <v>0</v>
      </c>
      <c r="BG85" s="186">
        <f>IF(N85="zákl. přenesená",J85,0)</f>
        <v>0</v>
      </c>
      <c r="BH85" s="186">
        <f>IF(N85="sníž. přenesená",J85,0)</f>
        <v>0</v>
      </c>
      <c r="BI85" s="186">
        <f>IF(N85="nulová",J85,0)</f>
        <v>0</v>
      </c>
      <c r="BJ85" s="18" t="s">
        <v>81</v>
      </c>
      <c r="BK85" s="186">
        <f>ROUND(I85*H85,2)</f>
        <v>0</v>
      </c>
      <c r="BL85" s="18" t="s">
        <v>152</v>
      </c>
      <c r="BM85" s="185" t="s">
        <v>1225</v>
      </c>
    </row>
    <row r="86" spans="1:65" s="2" customFormat="1" ht="48.75">
      <c r="A86" s="35"/>
      <c r="B86" s="36"/>
      <c r="C86" s="37"/>
      <c r="D86" s="187" t="s">
        <v>154</v>
      </c>
      <c r="E86" s="37"/>
      <c r="F86" s="188" t="s">
        <v>786</v>
      </c>
      <c r="G86" s="37"/>
      <c r="H86" s="37"/>
      <c r="I86" s="189"/>
      <c r="J86" s="37"/>
      <c r="K86" s="37"/>
      <c r="L86" s="40"/>
      <c r="M86" s="190"/>
      <c r="N86" s="191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154</v>
      </c>
      <c r="AU86" s="18" t="s">
        <v>83</v>
      </c>
    </row>
    <row r="87" spans="1:65" s="13" customFormat="1">
      <c r="B87" s="194"/>
      <c r="C87" s="195"/>
      <c r="D87" s="187" t="s">
        <v>158</v>
      </c>
      <c r="E87" s="196" t="s">
        <v>19</v>
      </c>
      <c r="F87" s="197" t="s">
        <v>787</v>
      </c>
      <c r="G87" s="195"/>
      <c r="H87" s="196" t="s">
        <v>19</v>
      </c>
      <c r="I87" s="198"/>
      <c r="J87" s="195"/>
      <c r="K87" s="195"/>
      <c r="L87" s="199"/>
      <c r="M87" s="200"/>
      <c r="N87" s="201"/>
      <c r="O87" s="201"/>
      <c r="P87" s="201"/>
      <c r="Q87" s="201"/>
      <c r="R87" s="201"/>
      <c r="S87" s="201"/>
      <c r="T87" s="202"/>
      <c r="AT87" s="203" t="s">
        <v>158</v>
      </c>
      <c r="AU87" s="203" t="s">
        <v>83</v>
      </c>
      <c r="AV87" s="13" t="s">
        <v>81</v>
      </c>
      <c r="AW87" s="13" t="s">
        <v>35</v>
      </c>
      <c r="AX87" s="13" t="s">
        <v>73</v>
      </c>
      <c r="AY87" s="203" t="s">
        <v>145</v>
      </c>
    </row>
    <row r="88" spans="1:65" s="14" customFormat="1">
      <c r="B88" s="204"/>
      <c r="C88" s="205"/>
      <c r="D88" s="187" t="s">
        <v>158</v>
      </c>
      <c r="E88" s="206" t="s">
        <v>19</v>
      </c>
      <c r="F88" s="207" t="s">
        <v>1226</v>
      </c>
      <c r="G88" s="205"/>
      <c r="H88" s="208">
        <v>12.7</v>
      </c>
      <c r="I88" s="209"/>
      <c r="J88" s="205"/>
      <c r="K88" s="205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158</v>
      </c>
      <c r="AU88" s="214" t="s">
        <v>83</v>
      </c>
      <c r="AV88" s="14" t="s">
        <v>83</v>
      </c>
      <c r="AW88" s="14" t="s">
        <v>35</v>
      </c>
      <c r="AX88" s="14" t="s">
        <v>73</v>
      </c>
      <c r="AY88" s="214" t="s">
        <v>145</v>
      </c>
    </row>
    <row r="89" spans="1:65" s="15" customFormat="1">
      <c r="B89" s="215"/>
      <c r="C89" s="216"/>
      <c r="D89" s="187" t="s">
        <v>158</v>
      </c>
      <c r="E89" s="217" t="s">
        <v>19</v>
      </c>
      <c r="F89" s="218" t="s">
        <v>170</v>
      </c>
      <c r="G89" s="216"/>
      <c r="H89" s="219">
        <v>12.7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158</v>
      </c>
      <c r="AU89" s="225" t="s">
        <v>83</v>
      </c>
      <c r="AV89" s="15" t="s">
        <v>152</v>
      </c>
      <c r="AW89" s="15" t="s">
        <v>35</v>
      </c>
      <c r="AX89" s="15" t="s">
        <v>81</v>
      </c>
      <c r="AY89" s="225" t="s">
        <v>145</v>
      </c>
    </row>
    <row r="90" spans="1:65" s="2" customFormat="1" ht="16.5" customHeight="1">
      <c r="A90" s="35"/>
      <c r="B90" s="36"/>
      <c r="C90" s="226" t="s">
        <v>83</v>
      </c>
      <c r="D90" s="226" t="s">
        <v>188</v>
      </c>
      <c r="E90" s="227" t="s">
        <v>789</v>
      </c>
      <c r="F90" s="228" t="s">
        <v>790</v>
      </c>
      <c r="G90" s="229" t="s">
        <v>225</v>
      </c>
      <c r="H90" s="230">
        <v>2.032</v>
      </c>
      <c r="I90" s="231"/>
      <c r="J90" s="232">
        <f>ROUND(I90*H90,2)</f>
        <v>0</v>
      </c>
      <c r="K90" s="228" t="s">
        <v>784</v>
      </c>
      <c r="L90" s="233"/>
      <c r="M90" s="234" t="s">
        <v>19</v>
      </c>
      <c r="N90" s="235" t="s">
        <v>44</v>
      </c>
      <c r="O90" s="65"/>
      <c r="P90" s="183">
        <f>O90*H90</f>
        <v>0</v>
      </c>
      <c r="Q90" s="183">
        <v>1</v>
      </c>
      <c r="R90" s="183">
        <f>Q90*H90</f>
        <v>2.032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191</v>
      </c>
      <c r="AT90" s="185" t="s">
        <v>188</v>
      </c>
      <c r="AU90" s="185" t="s">
        <v>83</v>
      </c>
      <c r="AY90" s="18" t="s">
        <v>145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152</v>
      </c>
      <c r="BM90" s="185" t="s">
        <v>1227</v>
      </c>
    </row>
    <row r="91" spans="1:65" s="2" customFormat="1">
      <c r="A91" s="35"/>
      <c r="B91" s="36"/>
      <c r="C91" s="37"/>
      <c r="D91" s="187" t="s">
        <v>154</v>
      </c>
      <c r="E91" s="37"/>
      <c r="F91" s="188" t="s">
        <v>790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154</v>
      </c>
      <c r="AU91" s="18" t="s">
        <v>83</v>
      </c>
    </row>
    <row r="92" spans="1:65" s="13" customFormat="1">
      <c r="B92" s="194"/>
      <c r="C92" s="195"/>
      <c r="D92" s="187" t="s">
        <v>158</v>
      </c>
      <c r="E92" s="196" t="s">
        <v>19</v>
      </c>
      <c r="F92" s="197" t="s">
        <v>792</v>
      </c>
      <c r="G92" s="195"/>
      <c r="H92" s="196" t="s">
        <v>19</v>
      </c>
      <c r="I92" s="198"/>
      <c r="J92" s="195"/>
      <c r="K92" s="195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158</v>
      </c>
      <c r="AU92" s="203" t="s">
        <v>83</v>
      </c>
      <c r="AV92" s="13" t="s">
        <v>81</v>
      </c>
      <c r="AW92" s="13" t="s">
        <v>35</v>
      </c>
      <c r="AX92" s="13" t="s">
        <v>73</v>
      </c>
      <c r="AY92" s="203" t="s">
        <v>145</v>
      </c>
    </row>
    <row r="93" spans="1:65" s="14" customFormat="1">
      <c r="B93" s="204"/>
      <c r="C93" s="205"/>
      <c r="D93" s="187" t="s">
        <v>158</v>
      </c>
      <c r="E93" s="206" t="s">
        <v>19</v>
      </c>
      <c r="F93" s="207" t="s">
        <v>1228</v>
      </c>
      <c r="G93" s="205"/>
      <c r="H93" s="208">
        <v>2.032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158</v>
      </c>
      <c r="AU93" s="214" t="s">
        <v>83</v>
      </c>
      <c r="AV93" s="14" t="s">
        <v>83</v>
      </c>
      <c r="AW93" s="14" t="s">
        <v>35</v>
      </c>
      <c r="AX93" s="14" t="s">
        <v>73</v>
      </c>
      <c r="AY93" s="214" t="s">
        <v>145</v>
      </c>
    </row>
    <row r="94" spans="1:65" s="15" customFormat="1">
      <c r="B94" s="215"/>
      <c r="C94" s="216"/>
      <c r="D94" s="187" t="s">
        <v>158</v>
      </c>
      <c r="E94" s="217" t="s">
        <v>19</v>
      </c>
      <c r="F94" s="218" t="s">
        <v>170</v>
      </c>
      <c r="G94" s="216"/>
      <c r="H94" s="219">
        <v>2.032</v>
      </c>
      <c r="I94" s="220"/>
      <c r="J94" s="216"/>
      <c r="K94" s="216"/>
      <c r="L94" s="221"/>
      <c r="M94" s="222"/>
      <c r="N94" s="223"/>
      <c r="O94" s="223"/>
      <c r="P94" s="223"/>
      <c r="Q94" s="223"/>
      <c r="R94" s="223"/>
      <c r="S94" s="223"/>
      <c r="T94" s="224"/>
      <c r="AT94" s="225" t="s">
        <v>158</v>
      </c>
      <c r="AU94" s="225" t="s">
        <v>83</v>
      </c>
      <c r="AV94" s="15" t="s">
        <v>152</v>
      </c>
      <c r="AW94" s="15" t="s">
        <v>35</v>
      </c>
      <c r="AX94" s="15" t="s">
        <v>81</v>
      </c>
      <c r="AY94" s="225" t="s">
        <v>145</v>
      </c>
    </row>
    <row r="95" spans="1:65" s="2" customFormat="1" ht="16.5" customHeight="1">
      <c r="A95" s="35"/>
      <c r="B95" s="36"/>
      <c r="C95" s="174" t="s">
        <v>171</v>
      </c>
      <c r="D95" s="174" t="s">
        <v>147</v>
      </c>
      <c r="E95" s="175" t="s">
        <v>794</v>
      </c>
      <c r="F95" s="176" t="s">
        <v>795</v>
      </c>
      <c r="G95" s="177" t="s">
        <v>203</v>
      </c>
      <c r="H95" s="178">
        <v>1.27</v>
      </c>
      <c r="I95" s="179"/>
      <c r="J95" s="180">
        <f>ROUND(I95*H95,2)</f>
        <v>0</v>
      </c>
      <c r="K95" s="176" t="s">
        <v>784</v>
      </c>
      <c r="L95" s="40"/>
      <c r="M95" s="181" t="s">
        <v>19</v>
      </c>
      <c r="N95" s="182" t="s">
        <v>44</v>
      </c>
      <c r="O95" s="65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85" t="s">
        <v>152</v>
      </c>
      <c r="AT95" s="185" t="s">
        <v>147</v>
      </c>
      <c r="AU95" s="185" t="s">
        <v>83</v>
      </c>
      <c r="AY95" s="18" t="s">
        <v>145</v>
      </c>
      <c r="BE95" s="186">
        <f>IF(N95="základní",J95,0)</f>
        <v>0</v>
      </c>
      <c r="BF95" s="186">
        <f>IF(N95="snížená",J95,0)</f>
        <v>0</v>
      </c>
      <c r="BG95" s="186">
        <f>IF(N95="zákl. přenesená",J95,0)</f>
        <v>0</v>
      </c>
      <c r="BH95" s="186">
        <f>IF(N95="sníž. přenesená",J95,0)</f>
        <v>0</v>
      </c>
      <c r="BI95" s="186">
        <f>IF(N95="nulová",J95,0)</f>
        <v>0</v>
      </c>
      <c r="BJ95" s="18" t="s">
        <v>81</v>
      </c>
      <c r="BK95" s="186">
        <f>ROUND(I95*H95,2)</f>
        <v>0</v>
      </c>
      <c r="BL95" s="18" t="s">
        <v>152</v>
      </c>
      <c r="BM95" s="185" t="s">
        <v>1229</v>
      </c>
    </row>
    <row r="96" spans="1:65" s="2" customFormat="1" ht="48.75">
      <c r="A96" s="35"/>
      <c r="B96" s="36"/>
      <c r="C96" s="37"/>
      <c r="D96" s="187" t="s">
        <v>154</v>
      </c>
      <c r="E96" s="37"/>
      <c r="F96" s="188" t="s">
        <v>797</v>
      </c>
      <c r="G96" s="37"/>
      <c r="H96" s="37"/>
      <c r="I96" s="189"/>
      <c r="J96" s="37"/>
      <c r="K96" s="37"/>
      <c r="L96" s="40"/>
      <c r="M96" s="190"/>
      <c r="N96" s="191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83</v>
      </c>
    </row>
    <row r="97" spans="1:65" s="13" customFormat="1">
      <c r="B97" s="194"/>
      <c r="C97" s="195"/>
      <c r="D97" s="187" t="s">
        <v>158</v>
      </c>
      <c r="E97" s="196" t="s">
        <v>19</v>
      </c>
      <c r="F97" s="197" t="s">
        <v>787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158</v>
      </c>
      <c r="AU97" s="203" t="s">
        <v>83</v>
      </c>
      <c r="AV97" s="13" t="s">
        <v>81</v>
      </c>
      <c r="AW97" s="13" t="s">
        <v>35</v>
      </c>
      <c r="AX97" s="13" t="s">
        <v>73</v>
      </c>
      <c r="AY97" s="203" t="s">
        <v>145</v>
      </c>
    </row>
    <row r="98" spans="1:65" s="14" customFormat="1">
      <c r="B98" s="204"/>
      <c r="C98" s="205"/>
      <c r="D98" s="187" t="s">
        <v>158</v>
      </c>
      <c r="E98" s="206" t="s">
        <v>19</v>
      </c>
      <c r="F98" s="207" t="s">
        <v>1230</v>
      </c>
      <c r="G98" s="205"/>
      <c r="H98" s="208">
        <v>1.27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158</v>
      </c>
      <c r="AU98" s="214" t="s">
        <v>83</v>
      </c>
      <c r="AV98" s="14" t="s">
        <v>83</v>
      </c>
      <c r="AW98" s="14" t="s">
        <v>35</v>
      </c>
      <c r="AX98" s="14" t="s">
        <v>73</v>
      </c>
      <c r="AY98" s="214" t="s">
        <v>145</v>
      </c>
    </row>
    <row r="99" spans="1:65" s="15" customFormat="1">
      <c r="B99" s="215"/>
      <c r="C99" s="216"/>
      <c r="D99" s="187" t="s">
        <v>158</v>
      </c>
      <c r="E99" s="217" t="s">
        <v>19</v>
      </c>
      <c r="F99" s="218" t="s">
        <v>170</v>
      </c>
      <c r="G99" s="216"/>
      <c r="H99" s="219">
        <v>1.27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158</v>
      </c>
      <c r="AU99" s="225" t="s">
        <v>83</v>
      </c>
      <c r="AV99" s="15" t="s">
        <v>152</v>
      </c>
      <c r="AW99" s="15" t="s">
        <v>35</v>
      </c>
      <c r="AX99" s="15" t="s">
        <v>81</v>
      </c>
      <c r="AY99" s="225" t="s">
        <v>145</v>
      </c>
    </row>
    <row r="100" spans="1:65" s="2" customFormat="1" ht="24.2" customHeight="1">
      <c r="A100" s="35"/>
      <c r="B100" s="36"/>
      <c r="C100" s="174" t="s">
        <v>152</v>
      </c>
      <c r="D100" s="174" t="s">
        <v>147</v>
      </c>
      <c r="E100" s="175" t="s">
        <v>799</v>
      </c>
      <c r="F100" s="176" t="s">
        <v>800</v>
      </c>
      <c r="G100" s="177" t="s">
        <v>203</v>
      </c>
      <c r="H100" s="178">
        <v>15.021000000000001</v>
      </c>
      <c r="I100" s="179"/>
      <c r="J100" s="180">
        <f>ROUND(I100*H100,2)</f>
        <v>0</v>
      </c>
      <c r="K100" s="176" t="s">
        <v>784</v>
      </c>
      <c r="L100" s="40"/>
      <c r="M100" s="181" t="s">
        <v>19</v>
      </c>
      <c r="N100" s="182" t="s">
        <v>44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152</v>
      </c>
      <c r="AT100" s="185" t="s">
        <v>147</v>
      </c>
      <c r="AU100" s="185" t="s">
        <v>83</v>
      </c>
      <c r="AY100" s="18" t="s">
        <v>145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81</v>
      </c>
      <c r="BK100" s="186">
        <f>ROUND(I100*H100,2)</f>
        <v>0</v>
      </c>
      <c r="BL100" s="18" t="s">
        <v>152</v>
      </c>
      <c r="BM100" s="185" t="s">
        <v>1231</v>
      </c>
    </row>
    <row r="101" spans="1:65" s="2" customFormat="1" ht="78">
      <c r="A101" s="35"/>
      <c r="B101" s="36"/>
      <c r="C101" s="37"/>
      <c r="D101" s="187" t="s">
        <v>154</v>
      </c>
      <c r="E101" s="37"/>
      <c r="F101" s="188" t="s">
        <v>802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83</v>
      </c>
    </row>
    <row r="102" spans="1:65" s="13" customFormat="1">
      <c r="B102" s="194"/>
      <c r="C102" s="195"/>
      <c r="D102" s="187" t="s">
        <v>158</v>
      </c>
      <c r="E102" s="196" t="s">
        <v>19</v>
      </c>
      <c r="F102" s="197" t="s">
        <v>803</v>
      </c>
      <c r="G102" s="195"/>
      <c r="H102" s="196" t="s">
        <v>19</v>
      </c>
      <c r="I102" s="198"/>
      <c r="J102" s="195"/>
      <c r="K102" s="195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158</v>
      </c>
      <c r="AU102" s="203" t="s">
        <v>83</v>
      </c>
      <c r="AV102" s="13" t="s">
        <v>81</v>
      </c>
      <c r="AW102" s="13" t="s">
        <v>35</v>
      </c>
      <c r="AX102" s="13" t="s">
        <v>73</v>
      </c>
      <c r="AY102" s="203" t="s">
        <v>145</v>
      </c>
    </row>
    <row r="103" spans="1:65" s="14" customFormat="1">
      <c r="B103" s="204"/>
      <c r="C103" s="205"/>
      <c r="D103" s="187" t="s">
        <v>158</v>
      </c>
      <c r="E103" s="206" t="s">
        <v>19</v>
      </c>
      <c r="F103" s="207" t="s">
        <v>1232</v>
      </c>
      <c r="G103" s="205"/>
      <c r="H103" s="208">
        <v>15.021000000000001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158</v>
      </c>
      <c r="AU103" s="214" t="s">
        <v>83</v>
      </c>
      <c r="AV103" s="14" t="s">
        <v>83</v>
      </c>
      <c r="AW103" s="14" t="s">
        <v>35</v>
      </c>
      <c r="AX103" s="14" t="s">
        <v>73</v>
      </c>
      <c r="AY103" s="214" t="s">
        <v>145</v>
      </c>
    </row>
    <row r="104" spans="1:65" s="15" customFormat="1">
      <c r="B104" s="215"/>
      <c r="C104" s="216"/>
      <c r="D104" s="187" t="s">
        <v>158</v>
      </c>
      <c r="E104" s="217" t="s">
        <v>19</v>
      </c>
      <c r="F104" s="218" t="s">
        <v>170</v>
      </c>
      <c r="G104" s="216"/>
      <c r="H104" s="219">
        <v>15.021000000000001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158</v>
      </c>
      <c r="AU104" s="225" t="s">
        <v>83</v>
      </c>
      <c r="AV104" s="15" t="s">
        <v>152</v>
      </c>
      <c r="AW104" s="15" t="s">
        <v>35</v>
      </c>
      <c r="AX104" s="15" t="s">
        <v>81</v>
      </c>
      <c r="AY104" s="225" t="s">
        <v>145</v>
      </c>
    </row>
    <row r="105" spans="1:65" s="2" customFormat="1" ht="16.5" customHeight="1">
      <c r="A105" s="35"/>
      <c r="B105" s="36"/>
      <c r="C105" s="226" t="s">
        <v>187</v>
      </c>
      <c r="D105" s="226" t="s">
        <v>188</v>
      </c>
      <c r="E105" s="227" t="s">
        <v>805</v>
      </c>
      <c r="F105" s="228" t="s">
        <v>806</v>
      </c>
      <c r="G105" s="229" t="s">
        <v>225</v>
      </c>
      <c r="H105" s="230">
        <v>25.536000000000001</v>
      </c>
      <c r="I105" s="231"/>
      <c r="J105" s="232">
        <f>ROUND(I105*H105,2)</f>
        <v>0</v>
      </c>
      <c r="K105" s="228" t="s">
        <v>784</v>
      </c>
      <c r="L105" s="233"/>
      <c r="M105" s="234" t="s">
        <v>19</v>
      </c>
      <c r="N105" s="235" t="s">
        <v>44</v>
      </c>
      <c r="O105" s="65"/>
      <c r="P105" s="183">
        <f>O105*H105</f>
        <v>0</v>
      </c>
      <c r="Q105" s="183">
        <v>1</v>
      </c>
      <c r="R105" s="183">
        <f>Q105*H105</f>
        <v>25.536000000000001</v>
      </c>
      <c r="S105" s="183">
        <v>0</v>
      </c>
      <c r="T105" s="184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5" t="s">
        <v>807</v>
      </c>
      <c r="AT105" s="185" t="s">
        <v>188</v>
      </c>
      <c r="AU105" s="185" t="s">
        <v>83</v>
      </c>
      <c r="AY105" s="18" t="s">
        <v>145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18" t="s">
        <v>81</v>
      </c>
      <c r="BK105" s="186">
        <f>ROUND(I105*H105,2)</f>
        <v>0</v>
      </c>
      <c r="BL105" s="18" t="s">
        <v>807</v>
      </c>
      <c r="BM105" s="185" t="s">
        <v>1233</v>
      </c>
    </row>
    <row r="106" spans="1:65" s="2" customFormat="1">
      <c r="A106" s="35"/>
      <c r="B106" s="36"/>
      <c r="C106" s="37"/>
      <c r="D106" s="187" t="s">
        <v>154</v>
      </c>
      <c r="E106" s="37"/>
      <c r="F106" s="188" t="s">
        <v>806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83</v>
      </c>
    </row>
    <row r="107" spans="1:65" s="13" customFormat="1">
      <c r="B107" s="194"/>
      <c r="C107" s="195"/>
      <c r="D107" s="187" t="s">
        <v>158</v>
      </c>
      <c r="E107" s="196" t="s">
        <v>19</v>
      </c>
      <c r="F107" s="197" t="s">
        <v>809</v>
      </c>
      <c r="G107" s="195"/>
      <c r="H107" s="196" t="s">
        <v>19</v>
      </c>
      <c r="I107" s="198"/>
      <c r="J107" s="195"/>
      <c r="K107" s="195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158</v>
      </c>
      <c r="AU107" s="203" t="s">
        <v>83</v>
      </c>
      <c r="AV107" s="13" t="s">
        <v>81</v>
      </c>
      <c r="AW107" s="13" t="s">
        <v>35</v>
      </c>
      <c r="AX107" s="13" t="s">
        <v>73</v>
      </c>
      <c r="AY107" s="203" t="s">
        <v>145</v>
      </c>
    </row>
    <row r="108" spans="1:65" s="14" customFormat="1">
      <c r="B108" s="204"/>
      <c r="C108" s="205"/>
      <c r="D108" s="187" t="s">
        <v>158</v>
      </c>
      <c r="E108" s="206" t="s">
        <v>19</v>
      </c>
      <c r="F108" s="207" t="s">
        <v>1234</v>
      </c>
      <c r="G108" s="205"/>
      <c r="H108" s="208">
        <v>25.536000000000001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158</v>
      </c>
      <c r="AU108" s="214" t="s">
        <v>83</v>
      </c>
      <c r="AV108" s="14" t="s">
        <v>83</v>
      </c>
      <c r="AW108" s="14" t="s">
        <v>35</v>
      </c>
      <c r="AX108" s="14" t="s">
        <v>73</v>
      </c>
      <c r="AY108" s="214" t="s">
        <v>145</v>
      </c>
    </row>
    <row r="109" spans="1:65" s="15" customFormat="1">
      <c r="B109" s="215"/>
      <c r="C109" s="216"/>
      <c r="D109" s="187" t="s">
        <v>158</v>
      </c>
      <c r="E109" s="217" t="s">
        <v>19</v>
      </c>
      <c r="F109" s="218" t="s">
        <v>170</v>
      </c>
      <c r="G109" s="216"/>
      <c r="H109" s="219">
        <v>25.536000000000001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158</v>
      </c>
      <c r="AU109" s="225" t="s">
        <v>83</v>
      </c>
      <c r="AV109" s="15" t="s">
        <v>152</v>
      </c>
      <c r="AW109" s="15" t="s">
        <v>35</v>
      </c>
      <c r="AX109" s="15" t="s">
        <v>81</v>
      </c>
      <c r="AY109" s="225" t="s">
        <v>145</v>
      </c>
    </row>
    <row r="110" spans="1:65" s="2" customFormat="1" ht="24.2" customHeight="1">
      <c r="A110" s="35"/>
      <c r="B110" s="36"/>
      <c r="C110" s="174" t="s">
        <v>193</v>
      </c>
      <c r="D110" s="174" t="s">
        <v>147</v>
      </c>
      <c r="E110" s="175" t="s">
        <v>813</v>
      </c>
      <c r="F110" s="176" t="s">
        <v>814</v>
      </c>
      <c r="G110" s="177" t="s">
        <v>150</v>
      </c>
      <c r="H110" s="178">
        <v>20.8</v>
      </c>
      <c r="I110" s="179"/>
      <c r="J110" s="180">
        <f>ROUND(I110*H110,2)</f>
        <v>0</v>
      </c>
      <c r="K110" s="176" t="s">
        <v>784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152</v>
      </c>
      <c r="AT110" s="185" t="s">
        <v>147</v>
      </c>
      <c r="AU110" s="185" t="s">
        <v>83</v>
      </c>
      <c r="AY110" s="18" t="s">
        <v>145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152</v>
      </c>
      <c r="BM110" s="185" t="s">
        <v>1235</v>
      </c>
    </row>
    <row r="111" spans="1:65" s="2" customFormat="1" ht="39">
      <c r="A111" s="35"/>
      <c r="B111" s="36"/>
      <c r="C111" s="37"/>
      <c r="D111" s="187" t="s">
        <v>154</v>
      </c>
      <c r="E111" s="37"/>
      <c r="F111" s="188" t="s">
        <v>816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83</v>
      </c>
    </row>
    <row r="112" spans="1:65" s="13" customFormat="1">
      <c r="B112" s="194"/>
      <c r="C112" s="195"/>
      <c r="D112" s="187" t="s">
        <v>158</v>
      </c>
      <c r="E112" s="196" t="s">
        <v>19</v>
      </c>
      <c r="F112" s="197" t="s">
        <v>817</v>
      </c>
      <c r="G112" s="195"/>
      <c r="H112" s="196" t="s">
        <v>19</v>
      </c>
      <c r="I112" s="198"/>
      <c r="J112" s="195"/>
      <c r="K112" s="195"/>
      <c r="L112" s="199"/>
      <c r="M112" s="200"/>
      <c r="N112" s="201"/>
      <c r="O112" s="201"/>
      <c r="P112" s="201"/>
      <c r="Q112" s="201"/>
      <c r="R112" s="201"/>
      <c r="S112" s="201"/>
      <c r="T112" s="202"/>
      <c r="AT112" s="203" t="s">
        <v>158</v>
      </c>
      <c r="AU112" s="203" t="s">
        <v>83</v>
      </c>
      <c r="AV112" s="13" t="s">
        <v>81</v>
      </c>
      <c r="AW112" s="13" t="s">
        <v>35</v>
      </c>
      <c r="AX112" s="13" t="s">
        <v>73</v>
      </c>
      <c r="AY112" s="203" t="s">
        <v>145</v>
      </c>
    </row>
    <row r="113" spans="1:65" s="14" customFormat="1">
      <c r="B113" s="204"/>
      <c r="C113" s="205"/>
      <c r="D113" s="187" t="s">
        <v>158</v>
      </c>
      <c r="E113" s="206" t="s">
        <v>19</v>
      </c>
      <c r="F113" s="207" t="s">
        <v>818</v>
      </c>
      <c r="G113" s="205"/>
      <c r="H113" s="208">
        <v>20.8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158</v>
      </c>
      <c r="AU113" s="214" t="s">
        <v>83</v>
      </c>
      <c r="AV113" s="14" t="s">
        <v>83</v>
      </c>
      <c r="AW113" s="14" t="s">
        <v>35</v>
      </c>
      <c r="AX113" s="14" t="s">
        <v>73</v>
      </c>
      <c r="AY113" s="214" t="s">
        <v>145</v>
      </c>
    </row>
    <row r="114" spans="1:65" s="15" customFormat="1">
      <c r="B114" s="215"/>
      <c r="C114" s="216"/>
      <c r="D114" s="187" t="s">
        <v>158</v>
      </c>
      <c r="E114" s="217" t="s">
        <v>19</v>
      </c>
      <c r="F114" s="218" t="s">
        <v>170</v>
      </c>
      <c r="G114" s="216"/>
      <c r="H114" s="219">
        <v>20.8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158</v>
      </c>
      <c r="AU114" s="225" t="s">
        <v>83</v>
      </c>
      <c r="AV114" s="15" t="s">
        <v>152</v>
      </c>
      <c r="AW114" s="15" t="s">
        <v>35</v>
      </c>
      <c r="AX114" s="15" t="s">
        <v>81</v>
      </c>
      <c r="AY114" s="225" t="s">
        <v>145</v>
      </c>
    </row>
    <row r="115" spans="1:65" s="2" customFormat="1" ht="24.2" customHeight="1">
      <c r="A115" s="35"/>
      <c r="B115" s="36"/>
      <c r="C115" s="174" t="s">
        <v>200</v>
      </c>
      <c r="D115" s="174" t="s">
        <v>147</v>
      </c>
      <c r="E115" s="175" t="s">
        <v>824</v>
      </c>
      <c r="F115" s="176" t="s">
        <v>825</v>
      </c>
      <c r="G115" s="177" t="s">
        <v>826</v>
      </c>
      <c r="H115" s="178">
        <v>8.0000000000000002E-3</v>
      </c>
      <c r="I115" s="179"/>
      <c r="J115" s="180">
        <f>ROUND(I115*H115,2)</f>
        <v>0</v>
      </c>
      <c r="K115" s="176" t="s">
        <v>784</v>
      </c>
      <c r="L115" s="40"/>
      <c r="M115" s="181" t="s">
        <v>19</v>
      </c>
      <c r="N115" s="182" t="s">
        <v>44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152</v>
      </c>
      <c r="AT115" s="185" t="s">
        <v>147</v>
      </c>
      <c r="AU115" s="185" t="s">
        <v>83</v>
      </c>
      <c r="AY115" s="18" t="s">
        <v>145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81</v>
      </c>
      <c r="BK115" s="186">
        <f>ROUND(I115*H115,2)</f>
        <v>0</v>
      </c>
      <c r="BL115" s="18" t="s">
        <v>152</v>
      </c>
      <c r="BM115" s="185" t="s">
        <v>1236</v>
      </c>
    </row>
    <row r="116" spans="1:65" s="2" customFormat="1" ht="48.75">
      <c r="A116" s="35"/>
      <c r="B116" s="36"/>
      <c r="C116" s="37"/>
      <c r="D116" s="187" t="s">
        <v>154</v>
      </c>
      <c r="E116" s="37"/>
      <c r="F116" s="188" t="s">
        <v>828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154</v>
      </c>
      <c r="AU116" s="18" t="s">
        <v>83</v>
      </c>
    </row>
    <row r="117" spans="1:65" s="13" customFormat="1">
      <c r="B117" s="194"/>
      <c r="C117" s="195"/>
      <c r="D117" s="187" t="s">
        <v>158</v>
      </c>
      <c r="E117" s="196" t="s">
        <v>19</v>
      </c>
      <c r="F117" s="197" t="s">
        <v>829</v>
      </c>
      <c r="G117" s="195"/>
      <c r="H117" s="196" t="s">
        <v>19</v>
      </c>
      <c r="I117" s="198"/>
      <c r="J117" s="195"/>
      <c r="K117" s="195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158</v>
      </c>
      <c r="AU117" s="203" t="s">
        <v>83</v>
      </c>
      <c r="AV117" s="13" t="s">
        <v>81</v>
      </c>
      <c r="AW117" s="13" t="s">
        <v>35</v>
      </c>
      <c r="AX117" s="13" t="s">
        <v>73</v>
      </c>
      <c r="AY117" s="203" t="s">
        <v>145</v>
      </c>
    </row>
    <row r="118" spans="1:65" s="14" customFormat="1">
      <c r="B118" s="204"/>
      <c r="C118" s="205"/>
      <c r="D118" s="187" t="s">
        <v>158</v>
      </c>
      <c r="E118" s="206" t="s">
        <v>19</v>
      </c>
      <c r="F118" s="207" t="s">
        <v>830</v>
      </c>
      <c r="G118" s="205"/>
      <c r="H118" s="208">
        <v>8.0000000000000002E-3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158</v>
      </c>
      <c r="AU118" s="214" t="s">
        <v>83</v>
      </c>
      <c r="AV118" s="14" t="s">
        <v>83</v>
      </c>
      <c r="AW118" s="14" t="s">
        <v>35</v>
      </c>
      <c r="AX118" s="14" t="s">
        <v>73</v>
      </c>
      <c r="AY118" s="214" t="s">
        <v>145</v>
      </c>
    </row>
    <row r="119" spans="1:65" s="15" customFormat="1">
      <c r="B119" s="215"/>
      <c r="C119" s="216"/>
      <c r="D119" s="187" t="s">
        <v>158</v>
      </c>
      <c r="E119" s="217" t="s">
        <v>19</v>
      </c>
      <c r="F119" s="218" t="s">
        <v>170</v>
      </c>
      <c r="G119" s="216"/>
      <c r="H119" s="219">
        <v>8.0000000000000002E-3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158</v>
      </c>
      <c r="AU119" s="225" t="s">
        <v>83</v>
      </c>
      <c r="AV119" s="15" t="s">
        <v>152</v>
      </c>
      <c r="AW119" s="15" t="s">
        <v>35</v>
      </c>
      <c r="AX119" s="15" t="s">
        <v>81</v>
      </c>
      <c r="AY119" s="225" t="s">
        <v>145</v>
      </c>
    </row>
    <row r="120" spans="1:65" s="2" customFormat="1" ht="24.2" customHeight="1">
      <c r="A120" s="35"/>
      <c r="B120" s="36"/>
      <c r="C120" s="174" t="s">
        <v>191</v>
      </c>
      <c r="D120" s="174" t="s">
        <v>147</v>
      </c>
      <c r="E120" s="175" t="s">
        <v>831</v>
      </c>
      <c r="F120" s="176" t="s">
        <v>832</v>
      </c>
      <c r="G120" s="177" t="s">
        <v>826</v>
      </c>
      <c r="H120" s="178">
        <v>8.0000000000000002E-3</v>
      </c>
      <c r="I120" s="179"/>
      <c r="J120" s="180">
        <f>ROUND(I120*H120,2)</f>
        <v>0</v>
      </c>
      <c r="K120" s="176" t="s">
        <v>784</v>
      </c>
      <c r="L120" s="40"/>
      <c r="M120" s="181" t="s">
        <v>19</v>
      </c>
      <c r="N120" s="182" t="s">
        <v>44</v>
      </c>
      <c r="O120" s="65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85" t="s">
        <v>152</v>
      </c>
      <c r="AT120" s="185" t="s">
        <v>147</v>
      </c>
      <c r="AU120" s="185" t="s">
        <v>83</v>
      </c>
      <c r="AY120" s="18" t="s">
        <v>145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18" t="s">
        <v>81</v>
      </c>
      <c r="BK120" s="186">
        <f>ROUND(I120*H120,2)</f>
        <v>0</v>
      </c>
      <c r="BL120" s="18" t="s">
        <v>152</v>
      </c>
      <c r="BM120" s="185" t="s">
        <v>1237</v>
      </c>
    </row>
    <row r="121" spans="1:65" s="2" customFormat="1" ht="58.5">
      <c r="A121" s="35"/>
      <c r="B121" s="36"/>
      <c r="C121" s="37"/>
      <c r="D121" s="187" t="s">
        <v>154</v>
      </c>
      <c r="E121" s="37"/>
      <c r="F121" s="188" t="s">
        <v>834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83</v>
      </c>
    </row>
    <row r="122" spans="1:65" s="13" customFormat="1">
      <c r="B122" s="194"/>
      <c r="C122" s="195"/>
      <c r="D122" s="187" t="s">
        <v>158</v>
      </c>
      <c r="E122" s="196" t="s">
        <v>19</v>
      </c>
      <c r="F122" s="197" t="s">
        <v>835</v>
      </c>
      <c r="G122" s="195"/>
      <c r="H122" s="196" t="s">
        <v>19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158</v>
      </c>
      <c r="AU122" s="203" t="s">
        <v>83</v>
      </c>
      <c r="AV122" s="13" t="s">
        <v>81</v>
      </c>
      <c r="AW122" s="13" t="s">
        <v>35</v>
      </c>
      <c r="AX122" s="13" t="s">
        <v>73</v>
      </c>
      <c r="AY122" s="203" t="s">
        <v>145</v>
      </c>
    </row>
    <row r="123" spans="1:65" s="14" customFormat="1">
      <c r="B123" s="204"/>
      <c r="C123" s="205"/>
      <c r="D123" s="187" t="s">
        <v>158</v>
      </c>
      <c r="E123" s="206" t="s">
        <v>19</v>
      </c>
      <c r="F123" s="207" t="s">
        <v>836</v>
      </c>
      <c r="G123" s="205"/>
      <c r="H123" s="208">
        <v>8.0000000000000002E-3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158</v>
      </c>
      <c r="AU123" s="214" t="s">
        <v>83</v>
      </c>
      <c r="AV123" s="14" t="s">
        <v>83</v>
      </c>
      <c r="AW123" s="14" t="s">
        <v>35</v>
      </c>
      <c r="AX123" s="14" t="s">
        <v>73</v>
      </c>
      <c r="AY123" s="214" t="s">
        <v>145</v>
      </c>
    </row>
    <row r="124" spans="1:65" s="15" customFormat="1">
      <c r="B124" s="215"/>
      <c r="C124" s="216"/>
      <c r="D124" s="187" t="s">
        <v>158</v>
      </c>
      <c r="E124" s="217" t="s">
        <v>19</v>
      </c>
      <c r="F124" s="218" t="s">
        <v>170</v>
      </c>
      <c r="G124" s="216"/>
      <c r="H124" s="219">
        <v>8.0000000000000002E-3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158</v>
      </c>
      <c r="AU124" s="225" t="s">
        <v>83</v>
      </c>
      <c r="AV124" s="15" t="s">
        <v>152</v>
      </c>
      <c r="AW124" s="15" t="s">
        <v>35</v>
      </c>
      <c r="AX124" s="15" t="s">
        <v>81</v>
      </c>
      <c r="AY124" s="225" t="s">
        <v>145</v>
      </c>
    </row>
    <row r="125" spans="1:65" s="2" customFormat="1" ht="49.15" customHeight="1">
      <c r="A125" s="35"/>
      <c r="B125" s="36"/>
      <c r="C125" s="174" t="s">
        <v>217</v>
      </c>
      <c r="D125" s="174" t="s">
        <v>147</v>
      </c>
      <c r="E125" s="175" t="s">
        <v>837</v>
      </c>
      <c r="F125" s="176" t="s">
        <v>1080</v>
      </c>
      <c r="G125" s="177" t="s">
        <v>452</v>
      </c>
      <c r="H125" s="178">
        <v>4</v>
      </c>
      <c r="I125" s="179"/>
      <c r="J125" s="180">
        <f>ROUND(I125*H125,2)</f>
        <v>0</v>
      </c>
      <c r="K125" s="176" t="s">
        <v>784</v>
      </c>
      <c r="L125" s="40"/>
      <c r="M125" s="181" t="s">
        <v>19</v>
      </c>
      <c r="N125" s="182" t="s">
        <v>44</v>
      </c>
      <c r="O125" s="65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152</v>
      </c>
      <c r="AT125" s="185" t="s">
        <v>147</v>
      </c>
      <c r="AU125" s="185" t="s">
        <v>83</v>
      </c>
      <c r="AY125" s="18" t="s">
        <v>145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81</v>
      </c>
      <c r="BK125" s="186">
        <f>ROUND(I125*H125,2)</f>
        <v>0</v>
      </c>
      <c r="BL125" s="18" t="s">
        <v>152</v>
      </c>
      <c r="BM125" s="185" t="s">
        <v>1238</v>
      </c>
    </row>
    <row r="126" spans="1:65" s="2" customFormat="1" ht="29.25">
      <c r="A126" s="35"/>
      <c r="B126" s="36"/>
      <c r="C126" s="37"/>
      <c r="D126" s="187" t="s">
        <v>154</v>
      </c>
      <c r="E126" s="37"/>
      <c r="F126" s="188" t="s">
        <v>1082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154</v>
      </c>
      <c r="AU126" s="18" t="s">
        <v>83</v>
      </c>
    </row>
    <row r="127" spans="1:65" s="13" customFormat="1">
      <c r="B127" s="194"/>
      <c r="C127" s="195"/>
      <c r="D127" s="187" t="s">
        <v>158</v>
      </c>
      <c r="E127" s="196" t="s">
        <v>19</v>
      </c>
      <c r="F127" s="197" t="s">
        <v>841</v>
      </c>
      <c r="G127" s="195"/>
      <c r="H127" s="196" t="s">
        <v>19</v>
      </c>
      <c r="I127" s="198"/>
      <c r="J127" s="195"/>
      <c r="K127" s="195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158</v>
      </c>
      <c r="AU127" s="203" t="s">
        <v>83</v>
      </c>
      <c r="AV127" s="13" t="s">
        <v>81</v>
      </c>
      <c r="AW127" s="13" t="s">
        <v>35</v>
      </c>
      <c r="AX127" s="13" t="s">
        <v>73</v>
      </c>
      <c r="AY127" s="203" t="s">
        <v>145</v>
      </c>
    </row>
    <row r="128" spans="1:65" s="14" customFormat="1">
      <c r="B128" s="204"/>
      <c r="C128" s="205"/>
      <c r="D128" s="187" t="s">
        <v>158</v>
      </c>
      <c r="E128" s="206" t="s">
        <v>19</v>
      </c>
      <c r="F128" s="207" t="s">
        <v>842</v>
      </c>
      <c r="G128" s="205"/>
      <c r="H128" s="208">
        <v>4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158</v>
      </c>
      <c r="AU128" s="214" t="s">
        <v>83</v>
      </c>
      <c r="AV128" s="14" t="s">
        <v>83</v>
      </c>
      <c r="AW128" s="14" t="s">
        <v>35</v>
      </c>
      <c r="AX128" s="14" t="s">
        <v>73</v>
      </c>
      <c r="AY128" s="214" t="s">
        <v>145</v>
      </c>
    </row>
    <row r="129" spans="1:65" s="15" customFormat="1">
      <c r="B129" s="215"/>
      <c r="C129" s="216"/>
      <c r="D129" s="187" t="s">
        <v>158</v>
      </c>
      <c r="E129" s="217" t="s">
        <v>19</v>
      </c>
      <c r="F129" s="218" t="s">
        <v>170</v>
      </c>
      <c r="G129" s="216"/>
      <c r="H129" s="219">
        <v>4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158</v>
      </c>
      <c r="AU129" s="225" t="s">
        <v>83</v>
      </c>
      <c r="AV129" s="15" t="s">
        <v>152</v>
      </c>
      <c r="AW129" s="15" t="s">
        <v>35</v>
      </c>
      <c r="AX129" s="15" t="s">
        <v>81</v>
      </c>
      <c r="AY129" s="225" t="s">
        <v>145</v>
      </c>
    </row>
    <row r="130" spans="1:65" s="2" customFormat="1" ht="24.2" customHeight="1">
      <c r="A130" s="35"/>
      <c r="B130" s="36"/>
      <c r="C130" s="174" t="s">
        <v>178</v>
      </c>
      <c r="D130" s="174" t="s">
        <v>147</v>
      </c>
      <c r="E130" s="175" t="s">
        <v>865</v>
      </c>
      <c r="F130" s="176" t="s">
        <v>866</v>
      </c>
      <c r="G130" s="177" t="s">
        <v>867</v>
      </c>
      <c r="H130" s="178">
        <v>4</v>
      </c>
      <c r="I130" s="179"/>
      <c r="J130" s="180">
        <f>ROUND(I130*H130,2)</f>
        <v>0</v>
      </c>
      <c r="K130" s="176" t="s">
        <v>784</v>
      </c>
      <c r="L130" s="40"/>
      <c r="M130" s="181" t="s">
        <v>19</v>
      </c>
      <c r="N130" s="182" t="s">
        <v>44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152</v>
      </c>
      <c r="AT130" s="185" t="s">
        <v>147</v>
      </c>
      <c r="AU130" s="185" t="s">
        <v>83</v>
      </c>
      <c r="AY130" s="18" t="s">
        <v>145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81</v>
      </c>
      <c r="BK130" s="186">
        <f>ROUND(I130*H130,2)</f>
        <v>0</v>
      </c>
      <c r="BL130" s="18" t="s">
        <v>152</v>
      </c>
      <c r="BM130" s="185" t="s">
        <v>1239</v>
      </c>
    </row>
    <row r="131" spans="1:65" s="2" customFormat="1" ht="68.25">
      <c r="A131" s="35"/>
      <c r="B131" s="36"/>
      <c r="C131" s="37"/>
      <c r="D131" s="187" t="s">
        <v>154</v>
      </c>
      <c r="E131" s="37"/>
      <c r="F131" s="188" t="s">
        <v>869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154</v>
      </c>
      <c r="AU131" s="18" t="s">
        <v>83</v>
      </c>
    </row>
    <row r="132" spans="1:65" s="13" customFormat="1">
      <c r="B132" s="194"/>
      <c r="C132" s="195"/>
      <c r="D132" s="187" t="s">
        <v>158</v>
      </c>
      <c r="E132" s="196" t="s">
        <v>19</v>
      </c>
      <c r="F132" s="197" t="s">
        <v>870</v>
      </c>
      <c r="G132" s="195"/>
      <c r="H132" s="196" t="s">
        <v>19</v>
      </c>
      <c r="I132" s="198"/>
      <c r="J132" s="195"/>
      <c r="K132" s="195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158</v>
      </c>
      <c r="AU132" s="203" t="s">
        <v>83</v>
      </c>
      <c r="AV132" s="13" t="s">
        <v>81</v>
      </c>
      <c r="AW132" s="13" t="s">
        <v>35</v>
      </c>
      <c r="AX132" s="13" t="s">
        <v>73</v>
      </c>
      <c r="AY132" s="203" t="s">
        <v>145</v>
      </c>
    </row>
    <row r="133" spans="1:65" s="14" customFormat="1">
      <c r="B133" s="204"/>
      <c r="C133" s="205"/>
      <c r="D133" s="187" t="s">
        <v>158</v>
      </c>
      <c r="E133" s="206" t="s">
        <v>19</v>
      </c>
      <c r="F133" s="207" t="s">
        <v>842</v>
      </c>
      <c r="G133" s="205"/>
      <c r="H133" s="208">
        <v>4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158</v>
      </c>
      <c r="AU133" s="214" t="s">
        <v>83</v>
      </c>
      <c r="AV133" s="14" t="s">
        <v>83</v>
      </c>
      <c r="AW133" s="14" t="s">
        <v>35</v>
      </c>
      <c r="AX133" s="14" t="s">
        <v>73</v>
      </c>
      <c r="AY133" s="214" t="s">
        <v>145</v>
      </c>
    </row>
    <row r="134" spans="1:65" s="15" customFormat="1">
      <c r="B134" s="215"/>
      <c r="C134" s="216"/>
      <c r="D134" s="187" t="s">
        <v>158</v>
      </c>
      <c r="E134" s="217" t="s">
        <v>19</v>
      </c>
      <c r="F134" s="218" t="s">
        <v>170</v>
      </c>
      <c r="G134" s="216"/>
      <c r="H134" s="219">
        <v>4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158</v>
      </c>
      <c r="AU134" s="225" t="s">
        <v>83</v>
      </c>
      <c r="AV134" s="15" t="s">
        <v>152</v>
      </c>
      <c r="AW134" s="15" t="s">
        <v>35</v>
      </c>
      <c r="AX134" s="15" t="s">
        <v>81</v>
      </c>
      <c r="AY134" s="225" t="s">
        <v>145</v>
      </c>
    </row>
    <row r="135" spans="1:65" s="12" customFormat="1" ht="25.9" customHeight="1">
      <c r="B135" s="158"/>
      <c r="C135" s="159"/>
      <c r="D135" s="160" t="s">
        <v>72</v>
      </c>
      <c r="E135" s="161" t="s">
        <v>884</v>
      </c>
      <c r="F135" s="161" t="s">
        <v>885</v>
      </c>
      <c r="G135" s="159"/>
      <c r="H135" s="159"/>
      <c r="I135" s="162"/>
      <c r="J135" s="163">
        <f>BK135</f>
        <v>0</v>
      </c>
      <c r="K135" s="159"/>
      <c r="L135" s="164"/>
      <c r="M135" s="165"/>
      <c r="N135" s="166"/>
      <c r="O135" s="166"/>
      <c r="P135" s="167">
        <f>SUM(P136:P159)</f>
        <v>0</v>
      </c>
      <c r="Q135" s="166"/>
      <c r="R135" s="167">
        <f>SUM(R136:R159)</f>
        <v>0</v>
      </c>
      <c r="S135" s="166"/>
      <c r="T135" s="168">
        <f>SUM(T136:T159)</f>
        <v>0</v>
      </c>
      <c r="AR135" s="169" t="s">
        <v>152</v>
      </c>
      <c r="AT135" s="170" t="s">
        <v>72</v>
      </c>
      <c r="AU135" s="170" t="s">
        <v>73</v>
      </c>
      <c r="AY135" s="169" t="s">
        <v>145</v>
      </c>
      <c r="BK135" s="171">
        <f>SUM(BK136:BK159)</f>
        <v>0</v>
      </c>
    </row>
    <row r="136" spans="1:65" s="2" customFormat="1" ht="49.15" customHeight="1">
      <c r="A136" s="35"/>
      <c r="B136" s="36"/>
      <c r="C136" s="174" t="s">
        <v>231</v>
      </c>
      <c r="D136" s="174" t="s">
        <v>147</v>
      </c>
      <c r="E136" s="175" t="s">
        <v>886</v>
      </c>
      <c r="F136" s="176" t="s">
        <v>887</v>
      </c>
      <c r="G136" s="177" t="s">
        <v>225</v>
      </c>
      <c r="H136" s="178">
        <v>30.042000000000002</v>
      </c>
      <c r="I136" s="179"/>
      <c r="J136" s="180">
        <f>ROUND(I136*H136,2)</f>
        <v>0</v>
      </c>
      <c r="K136" s="176" t="s">
        <v>784</v>
      </c>
      <c r="L136" s="40"/>
      <c r="M136" s="181" t="s">
        <v>19</v>
      </c>
      <c r="N136" s="182" t="s">
        <v>44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807</v>
      </c>
      <c r="AT136" s="185" t="s">
        <v>147</v>
      </c>
      <c r="AU136" s="185" t="s">
        <v>81</v>
      </c>
      <c r="AY136" s="18" t="s">
        <v>145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81</v>
      </c>
      <c r="BK136" s="186">
        <f>ROUND(I136*H136,2)</f>
        <v>0</v>
      </c>
      <c r="BL136" s="18" t="s">
        <v>807</v>
      </c>
      <c r="BM136" s="185" t="s">
        <v>1240</v>
      </c>
    </row>
    <row r="137" spans="1:65" s="2" customFormat="1" ht="97.5">
      <c r="A137" s="35"/>
      <c r="B137" s="36"/>
      <c r="C137" s="37"/>
      <c r="D137" s="187" t="s">
        <v>154</v>
      </c>
      <c r="E137" s="37"/>
      <c r="F137" s="188" t="s">
        <v>889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154</v>
      </c>
      <c r="AU137" s="18" t="s">
        <v>81</v>
      </c>
    </row>
    <row r="138" spans="1:65" s="13" customFormat="1">
      <c r="B138" s="194"/>
      <c r="C138" s="195"/>
      <c r="D138" s="187" t="s">
        <v>158</v>
      </c>
      <c r="E138" s="196" t="s">
        <v>19</v>
      </c>
      <c r="F138" s="197" t="s">
        <v>890</v>
      </c>
      <c r="G138" s="195"/>
      <c r="H138" s="196" t="s">
        <v>19</v>
      </c>
      <c r="I138" s="198"/>
      <c r="J138" s="195"/>
      <c r="K138" s="195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158</v>
      </c>
      <c r="AU138" s="203" t="s">
        <v>81</v>
      </c>
      <c r="AV138" s="13" t="s">
        <v>81</v>
      </c>
      <c r="AW138" s="13" t="s">
        <v>35</v>
      </c>
      <c r="AX138" s="13" t="s">
        <v>73</v>
      </c>
      <c r="AY138" s="203" t="s">
        <v>145</v>
      </c>
    </row>
    <row r="139" spans="1:65" s="14" customFormat="1">
      <c r="B139" s="204"/>
      <c r="C139" s="205"/>
      <c r="D139" s="187" t="s">
        <v>158</v>
      </c>
      <c r="E139" s="206" t="s">
        <v>19</v>
      </c>
      <c r="F139" s="207" t="s">
        <v>1241</v>
      </c>
      <c r="G139" s="205"/>
      <c r="H139" s="208">
        <v>30.042000000000002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158</v>
      </c>
      <c r="AU139" s="214" t="s">
        <v>81</v>
      </c>
      <c r="AV139" s="14" t="s">
        <v>83</v>
      </c>
      <c r="AW139" s="14" t="s">
        <v>35</v>
      </c>
      <c r="AX139" s="14" t="s">
        <v>73</v>
      </c>
      <c r="AY139" s="214" t="s">
        <v>145</v>
      </c>
    </row>
    <row r="140" spans="1:65" s="15" customFormat="1">
      <c r="B140" s="215"/>
      <c r="C140" s="216"/>
      <c r="D140" s="187" t="s">
        <v>158</v>
      </c>
      <c r="E140" s="217" t="s">
        <v>19</v>
      </c>
      <c r="F140" s="218" t="s">
        <v>170</v>
      </c>
      <c r="G140" s="216"/>
      <c r="H140" s="219">
        <v>30.042000000000002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158</v>
      </c>
      <c r="AU140" s="225" t="s">
        <v>81</v>
      </c>
      <c r="AV140" s="15" t="s">
        <v>152</v>
      </c>
      <c r="AW140" s="15" t="s">
        <v>35</v>
      </c>
      <c r="AX140" s="15" t="s">
        <v>81</v>
      </c>
      <c r="AY140" s="225" t="s">
        <v>145</v>
      </c>
    </row>
    <row r="141" spans="1:65" s="2" customFormat="1" ht="49.15" customHeight="1">
      <c r="A141" s="35"/>
      <c r="B141" s="36"/>
      <c r="C141" s="174" t="s">
        <v>239</v>
      </c>
      <c r="D141" s="174" t="s">
        <v>147</v>
      </c>
      <c r="E141" s="175" t="s">
        <v>892</v>
      </c>
      <c r="F141" s="176" t="s">
        <v>893</v>
      </c>
      <c r="G141" s="177" t="s">
        <v>225</v>
      </c>
      <c r="H141" s="178">
        <v>27.568000000000001</v>
      </c>
      <c r="I141" s="179"/>
      <c r="J141" s="180">
        <f>ROUND(I141*H141,2)</f>
        <v>0</v>
      </c>
      <c r="K141" s="176" t="s">
        <v>784</v>
      </c>
      <c r="L141" s="40"/>
      <c r="M141" s="181" t="s">
        <v>19</v>
      </c>
      <c r="N141" s="182" t="s">
        <v>44</v>
      </c>
      <c r="O141" s="65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5" t="s">
        <v>807</v>
      </c>
      <c r="AT141" s="185" t="s">
        <v>147</v>
      </c>
      <c r="AU141" s="185" t="s">
        <v>81</v>
      </c>
      <c r="AY141" s="18" t="s">
        <v>145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18" t="s">
        <v>81</v>
      </c>
      <c r="BK141" s="186">
        <f>ROUND(I141*H141,2)</f>
        <v>0</v>
      </c>
      <c r="BL141" s="18" t="s">
        <v>807</v>
      </c>
      <c r="BM141" s="185" t="s">
        <v>1242</v>
      </c>
    </row>
    <row r="142" spans="1:65" s="2" customFormat="1" ht="97.5">
      <c r="A142" s="35"/>
      <c r="B142" s="36"/>
      <c r="C142" s="37"/>
      <c r="D142" s="187" t="s">
        <v>154</v>
      </c>
      <c r="E142" s="37"/>
      <c r="F142" s="188" t="s">
        <v>895</v>
      </c>
      <c r="G142" s="37"/>
      <c r="H142" s="37"/>
      <c r="I142" s="189"/>
      <c r="J142" s="37"/>
      <c r="K142" s="37"/>
      <c r="L142" s="40"/>
      <c r="M142" s="190"/>
      <c r="N142" s="191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154</v>
      </c>
      <c r="AU142" s="18" t="s">
        <v>81</v>
      </c>
    </row>
    <row r="143" spans="1:65" s="13" customFormat="1">
      <c r="B143" s="194"/>
      <c r="C143" s="195"/>
      <c r="D143" s="187" t="s">
        <v>158</v>
      </c>
      <c r="E143" s="196" t="s">
        <v>19</v>
      </c>
      <c r="F143" s="197" t="s">
        <v>809</v>
      </c>
      <c r="G143" s="195"/>
      <c r="H143" s="196" t="s">
        <v>19</v>
      </c>
      <c r="I143" s="198"/>
      <c r="J143" s="195"/>
      <c r="K143" s="195"/>
      <c r="L143" s="199"/>
      <c r="M143" s="200"/>
      <c r="N143" s="201"/>
      <c r="O143" s="201"/>
      <c r="P143" s="201"/>
      <c r="Q143" s="201"/>
      <c r="R143" s="201"/>
      <c r="S143" s="201"/>
      <c r="T143" s="202"/>
      <c r="AT143" s="203" t="s">
        <v>158</v>
      </c>
      <c r="AU143" s="203" t="s">
        <v>81</v>
      </c>
      <c r="AV143" s="13" t="s">
        <v>81</v>
      </c>
      <c r="AW143" s="13" t="s">
        <v>35</v>
      </c>
      <c r="AX143" s="13" t="s">
        <v>73</v>
      </c>
      <c r="AY143" s="203" t="s">
        <v>145</v>
      </c>
    </row>
    <row r="144" spans="1:65" s="14" customFormat="1">
      <c r="B144" s="204"/>
      <c r="C144" s="205"/>
      <c r="D144" s="187" t="s">
        <v>158</v>
      </c>
      <c r="E144" s="206" t="s">
        <v>19</v>
      </c>
      <c r="F144" s="207" t="s">
        <v>1234</v>
      </c>
      <c r="G144" s="205"/>
      <c r="H144" s="208">
        <v>25.536000000000001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158</v>
      </c>
      <c r="AU144" s="214" t="s">
        <v>81</v>
      </c>
      <c r="AV144" s="14" t="s">
        <v>83</v>
      </c>
      <c r="AW144" s="14" t="s">
        <v>35</v>
      </c>
      <c r="AX144" s="14" t="s">
        <v>73</v>
      </c>
      <c r="AY144" s="214" t="s">
        <v>145</v>
      </c>
    </row>
    <row r="145" spans="1:65" s="13" customFormat="1">
      <c r="B145" s="194"/>
      <c r="C145" s="195"/>
      <c r="D145" s="187" t="s">
        <v>158</v>
      </c>
      <c r="E145" s="196" t="s">
        <v>19</v>
      </c>
      <c r="F145" s="197" t="s">
        <v>792</v>
      </c>
      <c r="G145" s="195"/>
      <c r="H145" s="196" t="s">
        <v>19</v>
      </c>
      <c r="I145" s="198"/>
      <c r="J145" s="195"/>
      <c r="K145" s="195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158</v>
      </c>
      <c r="AU145" s="203" t="s">
        <v>81</v>
      </c>
      <c r="AV145" s="13" t="s">
        <v>81</v>
      </c>
      <c r="AW145" s="13" t="s">
        <v>35</v>
      </c>
      <c r="AX145" s="13" t="s">
        <v>73</v>
      </c>
      <c r="AY145" s="203" t="s">
        <v>145</v>
      </c>
    </row>
    <row r="146" spans="1:65" s="14" customFormat="1">
      <c r="B146" s="204"/>
      <c r="C146" s="205"/>
      <c r="D146" s="187" t="s">
        <v>158</v>
      </c>
      <c r="E146" s="206" t="s">
        <v>19</v>
      </c>
      <c r="F146" s="207" t="s">
        <v>1228</v>
      </c>
      <c r="G146" s="205"/>
      <c r="H146" s="208">
        <v>2.032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158</v>
      </c>
      <c r="AU146" s="214" t="s">
        <v>81</v>
      </c>
      <c r="AV146" s="14" t="s">
        <v>83</v>
      </c>
      <c r="AW146" s="14" t="s">
        <v>35</v>
      </c>
      <c r="AX146" s="14" t="s">
        <v>73</v>
      </c>
      <c r="AY146" s="214" t="s">
        <v>145</v>
      </c>
    </row>
    <row r="147" spans="1:65" s="15" customFormat="1">
      <c r="B147" s="215"/>
      <c r="C147" s="216"/>
      <c r="D147" s="187" t="s">
        <v>158</v>
      </c>
      <c r="E147" s="217" t="s">
        <v>19</v>
      </c>
      <c r="F147" s="218" t="s">
        <v>170</v>
      </c>
      <c r="G147" s="216"/>
      <c r="H147" s="219">
        <v>27.568000000000001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158</v>
      </c>
      <c r="AU147" s="225" t="s">
        <v>81</v>
      </c>
      <c r="AV147" s="15" t="s">
        <v>152</v>
      </c>
      <c r="AW147" s="15" t="s">
        <v>35</v>
      </c>
      <c r="AX147" s="15" t="s">
        <v>81</v>
      </c>
      <c r="AY147" s="225" t="s">
        <v>145</v>
      </c>
    </row>
    <row r="148" spans="1:65" s="2" customFormat="1" ht="21.75" customHeight="1">
      <c r="A148" s="35"/>
      <c r="B148" s="36"/>
      <c r="C148" s="174" t="s">
        <v>246</v>
      </c>
      <c r="D148" s="174" t="s">
        <v>147</v>
      </c>
      <c r="E148" s="175" t="s">
        <v>896</v>
      </c>
      <c r="F148" s="176" t="s">
        <v>897</v>
      </c>
      <c r="G148" s="177" t="s">
        <v>225</v>
      </c>
      <c r="H148" s="178">
        <v>27.568000000000001</v>
      </c>
      <c r="I148" s="179"/>
      <c r="J148" s="180">
        <f>ROUND(I148*H148,2)</f>
        <v>0</v>
      </c>
      <c r="K148" s="176" t="s">
        <v>784</v>
      </c>
      <c r="L148" s="40"/>
      <c r="M148" s="181" t="s">
        <v>19</v>
      </c>
      <c r="N148" s="182" t="s">
        <v>44</v>
      </c>
      <c r="O148" s="65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807</v>
      </c>
      <c r="AT148" s="185" t="s">
        <v>147</v>
      </c>
      <c r="AU148" s="185" t="s">
        <v>81</v>
      </c>
      <c r="AY148" s="18" t="s">
        <v>145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81</v>
      </c>
      <c r="BK148" s="186">
        <f>ROUND(I148*H148,2)</f>
        <v>0</v>
      </c>
      <c r="BL148" s="18" t="s">
        <v>807</v>
      </c>
      <c r="BM148" s="185" t="s">
        <v>1243</v>
      </c>
    </row>
    <row r="149" spans="1:65" s="2" customFormat="1" ht="48.75">
      <c r="A149" s="35"/>
      <c r="B149" s="36"/>
      <c r="C149" s="37"/>
      <c r="D149" s="187" t="s">
        <v>154</v>
      </c>
      <c r="E149" s="37"/>
      <c r="F149" s="188" t="s">
        <v>899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154</v>
      </c>
      <c r="AU149" s="18" t="s">
        <v>81</v>
      </c>
    </row>
    <row r="150" spans="1:65" s="13" customFormat="1">
      <c r="B150" s="194"/>
      <c r="C150" s="195"/>
      <c r="D150" s="187" t="s">
        <v>158</v>
      </c>
      <c r="E150" s="196" t="s">
        <v>19</v>
      </c>
      <c r="F150" s="197" t="s">
        <v>809</v>
      </c>
      <c r="G150" s="195"/>
      <c r="H150" s="196" t="s">
        <v>19</v>
      </c>
      <c r="I150" s="198"/>
      <c r="J150" s="195"/>
      <c r="K150" s="195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158</v>
      </c>
      <c r="AU150" s="203" t="s">
        <v>81</v>
      </c>
      <c r="AV150" s="13" t="s">
        <v>81</v>
      </c>
      <c r="AW150" s="13" t="s">
        <v>35</v>
      </c>
      <c r="AX150" s="13" t="s">
        <v>73</v>
      </c>
      <c r="AY150" s="203" t="s">
        <v>145</v>
      </c>
    </row>
    <row r="151" spans="1:65" s="14" customFormat="1">
      <c r="B151" s="204"/>
      <c r="C151" s="205"/>
      <c r="D151" s="187" t="s">
        <v>158</v>
      </c>
      <c r="E151" s="206" t="s">
        <v>19</v>
      </c>
      <c r="F151" s="207" t="s">
        <v>1234</v>
      </c>
      <c r="G151" s="205"/>
      <c r="H151" s="208">
        <v>25.536000000000001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158</v>
      </c>
      <c r="AU151" s="214" t="s">
        <v>81</v>
      </c>
      <c r="AV151" s="14" t="s">
        <v>83</v>
      </c>
      <c r="AW151" s="14" t="s">
        <v>35</v>
      </c>
      <c r="AX151" s="14" t="s">
        <v>73</v>
      </c>
      <c r="AY151" s="214" t="s">
        <v>145</v>
      </c>
    </row>
    <row r="152" spans="1:65" s="13" customFormat="1">
      <c r="B152" s="194"/>
      <c r="C152" s="195"/>
      <c r="D152" s="187" t="s">
        <v>158</v>
      </c>
      <c r="E152" s="196" t="s">
        <v>19</v>
      </c>
      <c r="F152" s="197" t="s">
        <v>792</v>
      </c>
      <c r="G152" s="195"/>
      <c r="H152" s="196" t="s">
        <v>19</v>
      </c>
      <c r="I152" s="198"/>
      <c r="J152" s="195"/>
      <c r="K152" s="195"/>
      <c r="L152" s="199"/>
      <c r="M152" s="200"/>
      <c r="N152" s="201"/>
      <c r="O152" s="201"/>
      <c r="P152" s="201"/>
      <c r="Q152" s="201"/>
      <c r="R152" s="201"/>
      <c r="S152" s="201"/>
      <c r="T152" s="202"/>
      <c r="AT152" s="203" t="s">
        <v>158</v>
      </c>
      <c r="AU152" s="203" t="s">
        <v>81</v>
      </c>
      <c r="AV152" s="13" t="s">
        <v>81</v>
      </c>
      <c r="AW152" s="13" t="s">
        <v>35</v>
      </c>
      <c r="AX152" s="13" t="s">
        <v>73</v>
      </c>
      <c r="AY152" s="203" t="s">
        <v>145</v>
      </c>
    </row>
    <row r="153" spans="1:65" s="14" customFormat="1">
      <c r="B153" s="204"/>
      <c r="C153" s="205"/>
      <c r="D153" s="187" t="s">
        <v>158</v>
      </c>
      <c r="E153" s="206" t="s">
        <v>19</v>
      </c>
      <c r="F153" s="207" t="s">
        <v>1244</v>
      </c>
      <c r="G153" s="205"/>
      <c r="H153" s="208">
        <v>2.032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158</v>
      </c>
      <c r="AU153" s="214" t="s">
        <v>81</v>
      </c>
      <c r="AV153" s="14" t="s">
        <v>83</v>
      </c>
      <c r="AW153" s="14" t="s">
        <v>35</v>
      </c>
      <c r="AX153" s="14" t="s">
        <v>73</v>
      </c>
      <c r="AY153" s="214" t="s">
        <v>145</v>
      </c>
    </row>
    <row r="154" spans="1:65" s="15" customFormat="1">
      <c r="B154" s="215"/>
      <c r="C154" s="216"/>
      <c r="D154" s="187" t="s">
        <v>158</v>
      </c>
      <c r="E154" s="217" t="s">
        <v>19</v>
      </c>
      <c r="F154" s="218" t="s">
        <v>170</v>
      </c>
      <c r="G154" s="216"/>
      <c r="H154" s="219">
        <v>27.568000000000001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158</v>
      </c>
      <c r="AU154" s="225" t="s">
        <v>81</v>
      </c>
      <c r="AV154" s="15" t="s">
        <v>152</v>
      </c>
      <c r="AW154" s="15" t="s">
        <v>35</v>
      </c>
      <c r="AX154" s="15" t="s">
        <v>81</v>
      </c>
      <c r="AY154" s="225" t="s">
        <v>145</v>
      </c>
    </row>
    <row r="155" spans="1:65" s="2" customFormat="1" ht="21.75" customHeight="1">
      <c r="A155" s="35"/>
      <c r="B155" s="36"/>
      <c r="C155" s="174" t="s">
        <v>254</v>
      </c>
      <c r="D155" s="174" t="s">
        <v>147</v>
      </c>
      <c r="E155" s="175" t="s">
        <v>907</v>
      </c>
      <c r="F155" s="176" t="s">
        <v>908</v>
      </c>
      <c r="G155" s="177" t="s">
        <v>225</v>
      </c>
      <c r="H155" s="178">
        <v>30.042000000000002</v>
      </c>
      <c r="I155" s="179"/>
      <c r="J155" s="180">
        <f>ROUND(I155*H155,2)</f>
        <v>0</v>
      </c>
      <c r="K155" s="176" t="s">
        <v>784</v>
      </c>
      <c r="L155" s="40"/>
      <c r="M155" s="181" t="s">
        <v>19</v>
      </c>
      <c r="N155" s="182" t="s">
        <v>44</v>
      </c>
      <c r="O155" s="65"/>
      <c r="P155" s="183">
        <f>O155*H155</f>
        <v>0</v>
      </c>
      <c r="Q155" s="183">
        <v>0</v>
      </c>
      <c r="R155" s="183">
        <f>Q155*H155</f>
        <v>0</v>
      </c>
      <c r="S155" s="183">
        <v>0</v>
      </c>
      <c r="T155" s="18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5" t="s">
        <v>807</v>
      </c>
      <c r="AT155" s="185" t="s">
        <v>147</v>
      </c>
      <c r="AU155" s="185" t="s">
        <v>81</v>
      </c>
      <c r="AY155" s="18" t="s">
        <v>145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18" t="s">
        <v>81</v>
      </c>
      <c r="BK155" s="186">
        <f>ROUND(I155*H155,2)</f>
        <v>0</v>
      </c>
      <c r="BL155" s="18" t="s">
        <v>807</v>
      </c>
      <c r="BM155" s="185" t="s">
        <v>1245</v>
      </c>
    </row>
    <row r="156" spans="1:65" s="2" customFormat="1" ht="58.5">
      <c r="A156" s="35"/>
      <c r="B156" s="36"/>
      <c r="C156" s="37"/>
      <c r="D156" s="187" t="s">
        <v>154</v>
      </c>
      <c r="E156" s="37"/>
      <c r="F156" s="188" t="s">
        <v>910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154</v>
      </c>
      <c r="AU156" s="18" t="s">
        <v>81</v>
      </c>
    </row>
    <row r="157" spans="1:65" s="13" customFormat="1">
      <c r="B157" s="194"/>
      <c r="C157" s="195"/>
      <c r="D157" s="187" t="s">
        <v>158</v>
      </c>
      <c r="E157" s="196" t="s">
        <v>19</v>
      </c>
      <c r="F157" s="197" t="s">
        <v>911</v>
      </c>
      <c r="G157" s="195"/>
      <c r="H157" s="196" t="s">
        <v>19</v>
      </c>
      <c r="I157" s="198"/>
      <c r="J157" s="195"/>
      <c r="K157" s="195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158</v>
      </c>
      <c r="AU157" s="203" t="s">
        <v>81</v>
      </c>
      <c r="AV157" s="13" t="s">
        <v>81</v>
      </c>
      <c r="AW157" s="13" t="s">
        <v>35</v>
      </c>
      <c r="AX157" s="13" t="s">
        <v>73</v>
      </c>
      <c r="AY157" s="203" t="s">
        <v>145</v>
      </c>
    </row>
    <row r="158" spans="1:65" s="14" customFormat="1">
      <c r="B158" s="204"/>
      <c r="C158" s="205"/>
      <c r="D158" s="187" t="s">
        <v>158</v>
      </c>
      <c r="E158" s="206" t="s">
        <v>19</v>
      </c>
      <c r="F158" s="207" t="s">
        <v>1246</v>
      </c>
      <c r="G158" s="205"/>
      <c r="H158" s="208">
        <v>30.042000000000002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158</v>
      </c>
      <c r="AU158" s="214" t="s">
        <v>81</v>
      </c>
      <c r="AV158" s="14" t="s">
        <v>83</v>
      </c>
      <c r="AW158" s="14" t="s">
        <v>35</v>
      </c>
      <c r="AX158" s="14" t="s">
        <v>73</v>
      </c>
      <c r="AY158" s="214" t="s">
        <v>145</v>
      </c>
    </row>
    <row r="159" spans="1:65" s="15" customFormat="1">
      <c r="B159" s="215"/>
      <c r="C159" s="216"/>
      <c r="D159" s="187" t="s">
        <v>158</v>
      </c>
      <c r="E159" s="217" t="s">
        <v>19</v>
      </c>
      <c r="F159" s="218" t="s">
        <v>170</v>
      </c>
      <c r="G159" s="216"/>
      <c r="H159" s="219">
        <v>30.042000000000002</v>
      </c>
      <c r="I159" s="220"/>
      <c r="J159" s="216"/>
      <c r="K159" s="216"/>
      <c r="L159" s="221"/>
      <c r="M159" s="241"/>
      <c r="N159" s="242"/>
      <c r="O159" s="242"/>
      <c r="P159" s="242"/>
      <c r="Q159" s="242"/>
      <c r="R159" s="242"/>
      <c r="S159" s="242"/>
      <c r="T159" s="243"/>
      <c r="AT159" s="225" t="s">
        <v>158</v>
      </c>
      <c r="AU159" s="225" t="s">
        <v>81</v>
      </c>
      <c r="AV159" s="15" t="s">
        <v>152</v>
      </c>
      <c r="AW159" s="15" t="s">
        <v>35</v>
      </c>
      <c r="AX159" s="15" t="s">
        <v>81</v>
      </c>
      <c r="AY159" s="225" t="s">
        <v>145</v>
      </c>
    </row>
    <row r="160" spans="1:65" s="2" customFormat="1" ht="6.95" customHeight="1">
      <c r="A160" s="35"/>
      <c r="B160" s="48"/>
      <c r="C160" s="49"/>
      <c r="D160" s="49"/>
      <c r="E160" s="49"/>
      <c r="F160" s="49"/>
      <c r="G160" s="49"/>
      <c r="H160" s="49"/>
      <c r="I160" s="49"/>
      <c r="J160" s="49"/>
      <c r="K160" s="49"/>
      <c r="L160" s="40"/>
      <c r="M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</row>
  </sheetData>
  <sheetProtection algorithmName="SHA-512" hashValue="RbPcb1+wTa3xXtlKLMGnXkX9aGyzrBEEFj5YY+coB1uuJUsGH2e/nAsUaKZOrtqzutrQI8gJvxAl9kjtlufegg==" saltValue="EZNnFjH5eWX2ji73zY3hUdVKSEWzY8PQTC7F1lLAJqLPneV6YbX+if7DMdjwKGFjEnHCjGBWzaCoqPJ6+NitSQ==" spinCount="100000" sheet="1" objects="1" scenarios="1" formatColumns="0" formatRows="0" autoFilter="0"/>
  <autoFilter ref="C81:K15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topLeftCell="A212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3"/>
      <c r="M2" s="333"/>
      <c r="N2" s="333"/>
      <c r="O2" s="333"/>
      <c r="P2" s="333"/>
      <c r="Q2" s="333"/>
      <c r="R2" s="333"/>
      <c r="S2" s="333"/>
      <c r="T2" s="333"/>
      <c r="U2" s="333"/>
      <c r="V2" s="333"/>
      <c r="AT2" s="18" t="s">
        <v>104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83</v>
      </c>
    </row>
    <row r="4" spans="1:46" s="1" customFormat="1" ht="24.95" customHeight="1">
      <c r="B4" s="21"/>
      <c r="D4" s="104" t="s">
        <v>111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9" t="str">
        <f>'Rekapitulace stavby'!K6</f>
        <v>Oprava propustků na trati Frýdek Místek - Český Těšín</v>
      </c>
      <c r="F7" s="370"/>
      <c r="G7" s="370"/>
      <c r="H7" s="370"/>
      <c r="L7" s="21"/>
    </row>
    <row r="8" spans="1:46" s="2" customFormat="1" ht="12" customHeight="1">
      <c r="A8" s="35"/>
      <c r="B8" s="40"/>
      <c r="C8" s="35"/>
      <c r="D8" s="106" t="s">
        <v>112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1" t="s">
        <v>1247</v>
      </c>
      <c r="F9" s="372"/>
      <c r="G9" s="372"/>
      <c r="H9" s="372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21. 3. 2022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28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3" t="str">
        <f>'Rekapitulace stavby'!E14</f>
        <v>Vyplň údaj</v>
      </c>
      <c r="F18" s="374"/>
      <c r="G18" s="374"/>
      <c r="H18" s="374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5" t="s">
        <v>19</v>
      </c>
      <c r="F27" s="375"/>
      <c r="G27" s="375"/>
      <c r="H27" s="375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ROUND((SUM(BE84:BE234)),  2)</f>
        <v>0</v>
      </c>
      <c r="G33" s="35"/>
      <c r="H33" s="35"/>
      <c r="I33" s="119">
        <v>0.21</v>
      </c>
      <c r="J33" s="118">
        <f>ROUND(((SUM(BE84:BE234))*I33),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ROUND((SUM(BF84:BF234)),  2)</f>
        <v>0</v>
      </c>
      <c r="G34" s="35"/>
      <c r="H34" s="35"/>
      <c r="I34" s="119">
        <v>0.15</v>
      </c>
      <c r="J34" s="118">
        <f>ROUND(((SUM(BF84:BF234))*I34),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ROUND((SUM(BG84:BG234)),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ROUND((SUM(BH84:BH234)),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ROUND((SUM(BI84:BI234)),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114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propustků na trati Frýdek Místek - Český Těšín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112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9" t="str">
        <f>E9</f>
        <v>SO 04.1 - PROPUSTEK KM 114,039</v>
      </c>
      <c r="F50" s="366"/>
      <c r="G50" s="366"/>
      <c r="H50" s="366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TU 2531 Frýdek Místek - Český Těšín</v>
      </c>
      <c r="G52" s="37"/>
      <c r="H52" s="37"/>
      <c r="I52" s="30" t="s">
        <v>23</v>
      </c>
      <c r="J52" s="60" t="str">
        <f>IF(J12="","",J12)</f>
        <v>21. 3. 2022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SŽ,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115</v>
      </c>
      <c r="D57" s="132"/>
      <c r="E57" s="132"/>
      <c r="F57" s="132"/>
      <c r="G57" s="132"/>
      <c r="H57" s="132"/>
      <c r="I57" s="132"/>
      <c r="J57" s="133" t="s">
        <v>116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117</v>
      </c>
    </row>
    <row r="60" spans="1:47" s="9" customFormat="1" ht="24.95" customHeight="1">
      <c r="B60" s="135"/>
      <c r="C60" s="136"/>
      <c r="D60" s="137" t="s">
        <v>118</v>
      </c>
      <c r="E60" s="138"/>
      <c r="F60" s="138"/>
      <c r="G60" s="138"/>
      <c r="H60" s="138"/>
      <c r="I60" s="138"/>
      <c r="J60" s="139">
        <f>J85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119</v>
      </c>
      <c r="E61" s="144"/>
      <c r="F61" s="144"/>
      <c r="G61" s="144"/>
      <c r="H61" s="144"/>
      <c r="I61" s="144"/>
      <c r="J61" s="145">
        <f>J86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123</v>
      </c>
      <c r="E62" s="144"/>
      <c r="F62" s="144"/>
      <c r="G62" s="144"/>
      <c r="H62" s="144"/>
      <c r="I62" s="144"/>
      <c r="J62" s="145">
        <f>J169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124</v>
      </c>
      <c r="E63" s="144"/>
      <c r="F63" s="144"/>
      <c r="G63" s="144"/>
      <c r="H63" s="144"/>
      <c r="I63" s="144"/>
      <c r="J63" s="145">
        <f>J184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J228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07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130</v>
      </c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67" t="str">
        <f>E7</f>
        <v>Oprava propustků na trati Frýdek Místek - Český Těšín</v>
      </c>
      <c r="F74" s="368"/>
      <c r="G74" s="368"/>
      <c r="H74" s="368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112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49" t="str">
        <f>E9</f>
        <v>SO 04.1 - PROPUSTEK KM 114,039</v>
      </c>
      <c r="F76" s="366"/>
      <c r="G76" s="366"/>
      <c r="H76" s="366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TU 2531 Frýdek Místek - Český Těšín</v>
      </c>
      <c r="G78" s="37"/>
      <c r="H78" s="37"/>
      <c r="I78" s="30" t="s">
        <v>23</v>
      </c>
      <c r="J78" s="60" t="str">
        <f>IF(J12="","",J12)</f>
        <v>21. 3. 2022</v>
      </c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25</v>
      </c>
      <c r="D80" s="37"/>
      <c r="E80" s="37"/>
      <c r="F80" s="28" t="str">
        <f>E15</f>
        <v>SŽ, s.o. OŘ Ostrava</v>
      </c>
      <c r="G80" s="37"/>
      <c r="H80" s="37"/>
      <c r="I80" s="30" t="s">
        <v>33</v>
      </c>
      <c r="J80" s="33" t="str">
        <f>E21</f>
        <v xml:space="preserve"> 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31</v>
      </c>
      <c r="D81" s="37"/>
      <c r="E81" s="37"/>
      <c r="F81" s="28" t="str">
        <f>IF(E18="","",E18)</f>
        <v>Vyplň údaj</v>
      </c>
      <c r="G81" s="37"/>
      <c r="H81" s="37"/>
      <c r="I81" s="30" t="s">
        <v>36</v>
      </c>
      <c r="J81" s="33" t="str">
        <f>E24</f>
        <v xml:space="preserve"> </v>
      </c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47"/>
      <c r="B83" s="148"/>
      <c r="C83" s="149" t="s">
        <v>131</v>
      </c>
      <c r="D83" s="150" t="s">
        <v>58</v>
      </c>
      <c r="E83" s="150" t="s">
        <v>54</v>
      </c>
      <c r="F83" s="150" t="s">
        <v>55</v>
      </c>
      <c r="G83" s="150" t="s">
        <v>132</v>
      </c>
      <c r="H83" s="150" t="s">
        <v>133</v>
      </c>
      <c r="I83" s="150" t="s">
        <v>134</v>
      </c>
      <c r="J83" s="150" t="s">
        <v>116</v>
      </c>
      <c r="K83" s="151" t="s">
        <v>135</v>
      </c>
      <c r="L83" s="152"/>
      <c r="M83" s="69" t="s">
        <v>19</v>
      </c>
      <c r="N83" s="70" t="s">
        <v>43</v>
      </c>
      <c r="O83" s="70" t="s">
        <v>136</v>
      </c>
      <c r="P83" s="70" t="s">
        <v>137</v>
      </c>
      <c r="Q83" s="70" t="s">
        <v>138</v>
      </c>
      <c r="R83" s="70" t="s">
        <v>139</v>
      </c>
      <c r="S83" s="70" t="s">
        <v>140</v>
      </c>
      <c r="T83" s="71" t="s">
        <v>141</v>
      </c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</row>
    <row r="84" spans="1:65" s="2" customFormat="1" ht="22.9" customHeight="1">
      <c r="A84" s="35"/>
      <c r="B84" s="36"/>
      <c r="C84" s="76" t="s">
        <v>142</v>
      </c>
      <c r="D84" s="37"/>
      <c r="E84" s="37"/>
      <c r="F84" s="37"/>
      <c r="G84" s="37"/>
      <c r="H84" s="37"/>
      <c r="I84" s="37"/>
      <c r="J84" s="153">
        <f>BK84</f>
        <v>0</v>
      </c>
      <c r="K84" s="37"/>
      <c r="L84" s="40"/>
      <c r="M84" s="72"/>
      <c r="N84" s="154"/>
      <c r="O84" s="73"/>
      <c r="P84" s="155">
        <f>P85</f>
        <v>0</v>
      </c>
      <c r="Q84" s="73"/>
      <c r="R84" s="155">
        <f>R85</f>
        <v>28.047450000000001</v>
      </c>
      <c r="S84" s="73"/>
      <c r="T84" s="156">
        <f>T85</f>
        <v>10.522740000000002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72</v>
      </c>
      <c r="AU84" s="18" t="s">
        <v>117</v>
      </c>
      <c r="BK84" s="157">
        <f>BK85</f>
        <v>0</v>
      </c>
    </row>
    <row r="85" spans="1:65" s="12" customFormat="1" ht="25.9" customHeight="1">
      <c r="B85" s="158"/>
      <c r="C85" s="159"/>
      <c r="D85" s="160" t="s">
        <v>72</v>
      </c>
      <c r="E85" s="161" t="s">
        <v>143</v>
      </c>
      <c r="F85" s="161" t="s">
        <v>144</v>
      </c>
      <c r="G85" s="159"/>
      <c r="H85" s="159"/>
      <c r="I85" s="162"/>
      <c r="J85" s="163">
        <f>BK85</f>
        <v>0</v>
      </c>
      <c r="K85" s="159"/>
      <c r="L85" s="164"/>
      <c r="M85" s="165"/>
      <c r="N85" s="166"/>
      <c r="O85" s="166"/>
      <c r="P85" s="167">
        <f>P86+P169+P184+P228</f>
        <v>0</v>
      </c>
      <c r="Q85" s="166"/>
      <c r="R85" s="167">
        <f>R86+R169+R184+R228</f>
        <v>28.047450000000001</v>
      </c>
      <c r="S85" s="166"/>
      <c r="T85" s="168">
        <f>T86+T169+T184+T228</f>
        <v>10.522740000000002</v>
      </c>
      <c r="AR85" s="169" t="s">
        <v>81</v>
      </c>
      <c r="AT85" s="170" t="s">
        <v>72</v>
      </c>
      <c r="AU85" s="170" t="s">
        <v>73</v>
      </c>
      <c r="AY85" s="169" t="s">
        <v>145</v>
      </c>
      <c r="BK85" s="171">
        <f>BK86+BK169+BK184+BK228</f>
        <v>0</v>
      </c>
    </row>
    <row r="86" spans="1:65" s="12" customFormat="1" ht="22.9" customHeight="1">
      <c r="B86" s="158"/>
      <c r="C86" s="159"/>
      <c r="D86" s="160" t="s">
        <v>72</v>
      </c>
      <c r="E86" s="172" t="s">
        <v>81</v>
      </c>
      <c r="F86" s="172" t="s">
        <v>146</v>
      </c>
      <c r="G86" s="159"/>
      <c r="H86" s="159"/>
      <c r="I86" s="162"/>
      <c r="J86" s="173">
        <f>BK86</f>
        <v>0</v>
      </c>
      <c r="K86" s="159"/>
      <c r="L86" s="164"/>
      <c r="M86" s="165"/>
      <c r="N86" s="166"/>
      <c r="O86" s="166"/>
      <c r="P86" s="167">
        <f>SUM(P87:P168)</f>
        <v>0</v>
      </c>
      <c r="Q86" s="166"/>
      <c r="R86" s="167">
        <f>SUM(R87:R168)</f>
        <v>27.540330000000001</v>
      </c>
      <c r="S86" s="166"/>
      <c r="T86" s="168">
        <f>SUM(T87:T168)</f>
        <v>0</v>
      </c>
      <c r="AR86" s="169" t="s">
        <v>81</v>
      </c>
      <c r="AT86" s="170" t="s">
        <v>72</v>
      </c>
      <c r="AU86" s="170" t="s">
        <v>81</v>
      </c>
      <c r="AY86" s="169" t="s">
        <v>145</v>
      </c>
      <c r="BK86" s="171">
        <f>SUM(BK87:BK168)</f>
        <v>0</v>
      </c>
    </row>
    <row r="87" spans="1:65" s="2" customFormat="1" ht="16.5" customHeight="1">
      <c r="A87" s="35"/>
      <c r="B87" s="36"/>
      <c r="C87" s="174" t="s">
        <v>81</v>
      </c>
      <c r="D87" s="174" t="s">
        <v>147</v>
      </c>
      <c r="E87" s="175" t="s">
        <v>1138</v>
      </c>
      <c r="F87" s="176" t="s">
        <v>1139</v>
      </c>
      <c r="G87" s="177" t="s">
        <v>150</v>
      </c>
      <c r="H87" s="178">
        <v>24</v>
      </c>
      <c r="I87" s="179"/>
      <c r="J87" s="180">
        <f>ROUND(I87*H87,2)</f>
        <v>0</v>
      </c>
      <c r="K87" s="176" t="s">
        <v>151</v>
      </c>
      <c r="L87" s="40"/>
      <c r="M87" s="181" t="s">
        <v>19</v>
      </c>
      <c r="N87" s="182" t="s">
        <v>44</v>
      </c>
      <c r="O87" s="65"/>
      <c r="P87" s="183">
        <f>O87*H87</f>
        <v>0</v>
      </c>
      <c r="Q87" s="183">
        <v>3.0000000000000001E-5</v>
      </c>
      <c r="R87" s="183">
        <f>Q87*H87</f>
        <v>7.2000000000000005E-4</v>
      </c>
      <c r="S87" s="183">
        <v>0</v>
      </c>
      <c r="T87" s="184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85" t="s">
        <v>152</v>
      </c>
      <c r="AT87" s="185" t="s">
        <v>147</v>
      </c>
      <c r="AU87" s="185" t="s">
        <v>83</v>
      </c>
      <c r="AY87" s="18" t="s">
        <v>145</v>
      </c>
      <c r="BE87" s="186">
        <f>IF(N87="základní",J87,0)</f>
        <v>0</v>
      </c>
      <c r="BF87" s="186">
        <f>IF(N87="snížená",J87,0)</f>
        <v>0</v>
      </c>
      <c r="BG87" s="186">
        <f>IF(N87="zákl. přenesená",J87,0)</f>
        <v>0</v>
      </c>
      <c r="BH87" s="186">
        <f>IF(N87="sníž. přenesená",J87,0)</f>
        <v>0</v>
      </c>
      <c r="BI87" s="186">
        <f>IF(N87="nulová",J87,0)</f>
        <v>0</v>
      </c>
      <c r="BJ87" s="18" t="s">
        <v>81</v>
      </c>
      <c r="BK87" s="186">
        <f>ROUND(I87*H87,2)</f>
        <v>0</v>
      </c>
      <c r="BL87" s="18" t="s">
        <v>152</v>
      </c>
      <c r="BM87" s="185" t="s">
        <v>1248</v>
      </c>
    </row>
    <row r="88" spans="1:65" s="2" customFormat="1" ht="19.5">
      <c r="A88" s="35"/>
      <c r="B88" s="36"/>
      <c r="C88" s="37"/>
      <c r="D88" s="187" t="s">
        <v>154</v>
      </c>
      <c r="E88" s="37"/>
      <c r="F88" s="188" t="s">
        <v>1141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154</v>
      </c>
      <c r="AU88" s="18" t="s">
        <v>83</v>
      </c>
    </row>
    <row r="89" spans="1:65" s="2" customFormat="1">
      <c r="A89" s="35"/>
      <c r="B89" s="36"/>
      <c r="C89" s="37"/>
      <c r="D89" s="192" t="s">
        <v>156</v>
      </c>
      <c r="E89" s="37"/>
      <c r="F89" s="193" t="s">
        <v>1142</v>
      </c>
      <c r="G89" s="37"/>
      <c r="H89" s="37"/>
      <c r="I89" s="189"/>
      <c r="J89" s="37"/>
      <c r="K89" s="37"/>
      <c r="L89" s="40"/>
      <c r="M89" s="190"/>
      <c r="N89" s="191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156</v>
      </c>
      <c r="AU89" s="18" t="s">
        <v>83</v>
      </c>
    </row>
    <row r="90" spans="1:65" s="2" customFormat="1" ht="33" customHeight="1">
      <c r="A90" s="35"/>
      <c r="B90" s="36"/>
      <c r="C90" s="174" t="s">
        <v>83</v>
      </c>
      <c r="D90" s="174" t="s">
        <v>147</v>
      </c>
      <c r="E90" s="175" t="s">
        <v>148</v>
      </c>
      <c r="F90" s="176" t="s">
        <v>149</v>
      </c>
      <c r="G90" s="177" t="s">
        <v>150</v>
      </c>
      <c r="H90" s="178">
        <v>24</v>
      </c>
      <c r="I90" s="179"/>
      <c r="J90" s="180">
        <f>ROUND(I90*H90,2)</f>
        <v>0</v>
      </c>
      <c r="K90" s="176" t="s">
        <v>151</v>
      </c>
      <c r="L90" s="40"/>
      <c r="M90" s="181" t="s">
        <v>19</v>
      </c>
      <c r="N90" s="182" t="s">
        <v>44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152</v>
      </c>
      <c r="AT90" s="185" t="s">
        <v>147</v>
      </c>
      <c r="AU90" s="185" t="s">
        <v>83</v>
      </c>
      <c r="AY90" s="18" t="s">
        <v>145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81</v>
      </c>
      <c r="BK90" s="186">
        <f>ROUND(I90*H90,2)</f>
        <v>0</v>
      </c>
      <c r="BL90" s="18" t="s">
        <v>152</v>
      </c>
      <c r="BM90" s="185" t="s">
        <v>1249</v>
      </c>
    </row>
    <row r="91" spans="1:65" s="2" customFormat="1" ht="29.25">
      <c r="A91" s="35"/>
      <c r="B91" s="36"/>
      <c r="C91" s="37"/>
      <c r="D91" s="187" t="s">
        <v>154</v>
      </c>
      <c r="E91" s="37"/>
      <c r="F91" s="188" t="s">
        <v>155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154</v>
      </c>
      <c r="AU91" s="18" t="s">
        <v>83</v>
      </c>
    </row>
    <row r="92" spans="1:65" s="2" customFormat="1">
      <c r="A92" s="35"/>
      <c r="B92" s="36"/>
      <c r="C92" s="37"/>
      <c r="D92" s="192" t="s">
        <v>156</v>
      </c>
      <c r="E92" s="37"/>
      <c r="F92" s="193" t="s">
        <v>157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156</v>
      </c>
      <c r="AU92" s="18" t="s">
        <v>83</v>
      </c>
    </row>
    <row r="93" spans="1:65" s="13" customFormat="1">
      <c r="B93" s="194"/>
      <c r="C93" s="195"/>
      <c r="D93" s="187" t="s">
        <v>158</v>
      </c>
      <c r="E93" s="196" t="s">
        <v>19</v>
      </c>
      <c r="F93" s="197" t="s">
        <v>701</v>
      </c>
      <c r="G93" s="195"/>
      <c r="H93" s="196" t="s">
        <v>19</v>
      </c>
      <c r="I93" s="198"/>
      <c r="J93" s="195"/>
      <c r="K93" s="195"/>
      <c r="L93" s="199"/>
      <c r="M93" s="200"/>
      <c r="N93" s="201"/>
      <c r="O93" s="201"/>
      <c r="P93" s="201"/>
      <c r="Q93" s="201"/>
      <c r="R93" s="201"/>
      <c r="S93" s="201"/>
      <c r="T93" s="202"/>
      <c r="AT93" s="203" t="s">
        <v>158</v>
      </c>
      <c r="AU93" s="203" t="s">
        <v>83</v>
      </c>
      <c r="AV93" s="13" t="s">
        <v>81</v>
      </c>
      <c r="AW93" s="13" t="s">
        <v>35</v>
      </c>
      <c r="AX93" s="13" t="s">
        <v>73</v>
      </c>
      <c r="AY93" s="203" t="s">
        <v>145</v>
      </c>
    </row>
    <row r="94" spans="1:65" s="14" customFormat="1">
      <c r="B94" s="204"/>
      <c r="C94" s="205"/>
      <c r="D94" s="187" t="s">
        <v>158</v>
      </c>
      <c r="E94" s="206" t="s">
        <v>19</v>
      </c>
      <c r="F94" s="207" t="s">
        <v>1250</v>
      </c>
      <c r="G94" s="205"/>
      <c r="H94" s="208">
        <v>24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158</v>
      </c>
      <c r="AU94" s="214" t="s">
        <v>83</v>
      </c>
      <c r="AV94" s="14" t="s">
        <v>83</v>
      </c>
      <c r="AW94" s="14" t="s">
        <v>35</v>
      </c>
      <c r="AX94" s="14" t="s">
        <v>73</v>
      </c>
      <c r="AY94" s="214" t="s">
        <v>145</v>
      </c>
    </row>
    <row r="95" spans="1:65" s="15" customFormat="1">
      <c r="B95" s="215"/>
      <c r="C95" s="216"/>
      <c r="D95" s="187" t="s">
        <v>158</v>
      </c>
      <c r="E95" s="217" t="s">
        <v>19</v>
      </c>
      <c r="F95" s="218" t="s">
        <v>170</v>
      </c>
      <c r="G95" s="216"/>
      <c r="H95" s="219">
        <v>24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158</v>
      </c>
      <c r="AU95" s="225" t="s">
        <v>83</v>
      </c>
      <c r="AV95" s="15" t="s">
        <v>152</v>
      </c>
      <c r="AW95" s="15" t="s">
        <v>35</v>
      </c>
      <c r="AX95" s="15" t="s">
        <v>81</v>
      </c>
      <c r="AY95" s="225" t="s">
        <v>145</v>
      </c>
    </row>
    <row r="96" spans="1:65" s="2" customFormat="1" ht="24.2" customHeight="1">
      <c r="A96" s="35"/>
      <c r="B96" s="36"/>
      <c r="C96" s="174" t="s">
        <v>171</v>
      </c>
      <c r="D96" s="174" t="s">
        <v>147</v>
      </c>
      <c r="E96" s="175" t="s">
        <v>179</v>
      </c>
      <c r="F96" s="176" t="s">
        <v>180</v>
      </c>
      <c r="G96" s="177" t="s">
        <v>181</v>
      </c>
      <c r="H96" s="178">
        <v>5</v>
      </c>
      <c r="I96" s="179"/>
      <c r="J96" s="180">
        <f>ROUND(I96*H96,2)</f>
        <v>0</v>
      </c>
      <c r="K96" s="176" t="s">
        <v>151</v>
      </c>
      <c r="L96" s="40"/>
      <c r="M96" s="181" t="s">
        <v>19</v>
      </c>
      <c r="N96" s="182" t="s">
        <v>44</v>
      </c>
      <c r="O96" s="65"/>
      <c r="P96" s="183">
        <f>O96*H96</f>
        <v>0</v>
      </c>
      <c r="Q96" s="183">
        <v>3.6900000000000002E-2</v>
      </c>
      <c r="R96" s="183">
        <f>Q96*H96</f>
        <v>0.1845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152</v>
      </c>
      <c r="AT96" s="185" t="s">
        <v>147</v>
      </c>
      <c r="AU96" s="185" t="s">
        <v>83</v>
      </c>
      <c r="AY96" s="18" t="s">
        <v>145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81</v>
      </c>
      <c r="BK96" s="186">
        <f>ROUND(I96*H96,2)</f>
        <v>0</v>
      </c>
      <c r="BL96" s="18" t="s">
        <v>152</v>
      </c>
      <c r="BM96" s="185" t="s">
        <v>1251</v>
      </c>
    </row>
    <row r="97" spans="1:65" s="2" customFormat="1" ht="58.5">
      <c r="A97" s="35"/>
      <c r="B97" s="36"/>
      <c r="C97" s="37"/>
      <c r="D97" s="187" t="s">
        <v>154</v>
      </c>
      <c r="E97" s="37"/>
      <c r="F97" s="188" t="s">
        <v>183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154</v>
      </c>
      <c r="AU97" s="18" t="s">
        <v>83</v>
      </c>
    </row>
    <row r="98" spans="1:65" s="2" customFormat="1">
      <c r="A98" s="35"/>
      <c r="B98" s="36"/>
      <c r="C98" s="37"/>
      <c r="D98" s="192" t="s">
        <v>156</v>
      </c>
      <c r="E98" s="37"/>
      <c r="F98" s="193" t="s">
        <v>184</v>
      </c>
      <c r="G98" s="37"/>
      <c r="H98" s="37"/>
      <c r="I98" s="189"/>
      <c r="J98" s="37"/>
      <c r="K98" s="37"/>
      <c r="L98" s="40"/>
      <c r="M98" s="190"/>
      <c r="N98" s="191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156</v>
      </c>
      <c r="AU98" s="18" t="s">
        <v>83</v>
      </c>
    </row>
    <row r="99" spans="1:65" s="13" customFormat="1">
      <c r="B99" s="194"/>
      <c r="C99" s="195"/>
      <c r="D99" s="187" t="s">
        <v>158</v>
      </c>
      <c r="E99" s="196" t="s">
        <v>19</v>
      </c>
      <c r="F99" s="197" t="s">
        <v>1146</v>
      </c>
      <c r="G99" s="195"/>
      <c r="H99" s="196" t="s">
        <v>19</v>
      </c>
      <c r="I99" s="198"/>
      <c r="J99" s="195"/>
      <c r="K99" s="195"/>
      <c r="L99" s="199"/>
      <c r="M99" s="200"/>
      <c r="N99" s="201"/>
      <c r="O99" s="201"/>
      <c r="P99" s="201"/>
      <c r="Q99" s="201"/>
      <c r="R99" s="201"/>
      <c r="S99" s="201"/>
      <c r="T99" s="202"/>
      <c r="AT99" s="203" t="s">
        <v>158</v>
      </c>
      <c r="AU99" s="203" t="s">
        <v>83</v>
      </c>
      <c r="AV99" s="13" t="s">
        <v>81</v>
      </c>
      <c r="AW99" s="13" t="s">
        <v>35</v>
      </c>
      <c r="AX99" s="13" t="s">
        <v>73</v>
      </c>
      <c r="AY99" s="203" t="s">
        <v>145</v>
      </c>
    </row>
    <row r="100" spans="1:65" s="14" customFormat="1">
      <c r="B100" s="204"/>
      <c r="C100" s="205"/>
      <c r="D100" s="187" t="s">
        <v>158</v>
      </c>
      <c r="E100" s="206" t="s">
        <v>19</v>
      </c>
      <c r="F100" s="207" t="s">
        <v>1252</v>
      </c>
      <c r="G100" s="205"/>
      <c r="H100" s="208">
        <v>5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158</v>
      </c>
      <c r="AU100" s="214" t="s">
        <v>83</v>
      </c>
      <c r="AV100" s="14" t="s">
        <v>83</v>
      </c>
      <c r="AW100" s="14" t="s">
        <v>35</v>
      </c>
      <c r="AX100" s="14" t="s">
        <v>73</v>
      </c>
      <c r="AY100" s="214" t="s">
        <v>145</v>
      </c>
    </row>
    <row r="101" spans="1:65" s="15" customFormat="1">
      <c r="B101" s="215"/>
      <c r="C101" s="216"/>
      <c r="D101" s="187" t="s">
        <v>158</v>
      </c>
      <c r="E101" s="217" t="s">
        <v>19</v>
      </c>
      <c r="F101" s="218" t="s">
        <v>170</v>
      </c>
      <c r="G101" s="216"/>
      <c r="H101" s="219">
        <v>5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158</v>
      </c>
      <c r="AU101" s="225" t="s">
        <v>83</v>
      </c>
      <c r="AV101" s="15" t="s">
        <v>152</v>
      </c>
      <c r="AW101" s="15" t="s">
        <v>35</v>
      </c>
      <c r="AX101" s="15" t="s">
        <v>81</v>
      </c>
      <c r="AY101" s="225" t="s">
        <v>145</v>
      </c>
    </row>
    <row r="102" spans="1:65" s="2" customFormat="1" ht="24.2" customHeight="1">
      <c r="A102" s="35"/>
      <c r="B102" s="36"/>
      <c r="C102" s="226" t="s">
        <v>152</v>
      </c>
      <c r="D102" s="226" t="s">
        <v>188</v>
      </c>
      <c r="E102" s="227" t="s">
        <v>189</v>
      </c>
      <c r="F102" s="228" t="s">
        <v>190</v>
      </c>
      <c r="G102" s="229" t="s">
        <v>181</v>
      </c>
      <c r="H102" s="230">
        <v>5</v>
      </c>
      <c r="I102" s="231"/>
      <c r="J102" s="232">
        <f>ROUND(I102*H102,2)</f>
        <v>0</v>
      </c>
      <c r="K102" s="228" t="s">
        <v>151</v>
      </c>
      <c r="L102" s="233"/>
      <c r="M102" s="234" t="s">
        <v>19</v>
      </c>
      <c r="N102" s="235" t="s">
        <v>44</v>
      </c>
      <c r="O102" s="65"/>
      <c r="P102" s="183">
        <f>O102*H102</f>
        <v>0</v>
      </c>
      <c r="Q102" s="183">
        <v>3.5E-4</v>
      </c>
      <c r="R102" s="183">
        <f>Q102*H102</f>
        <v>1.75E-3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191</v>
      </c>
      <c r="AT102" s="185" t="s">
        <v>188</v>
      </c>
      <c r="AU102" s="185" t="s">
        <v>83</v>
      </c>
      <c r="AY102" s="18" t="s">
        <v>145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81</v>
      </c>
      <c r="BK102" s="186">
        <f>ROUND(I102*H102,2)</f>
        <v>0</v>
      </c>
      <c r="BL102" s="18" t="s">
        <v>152</v>
      </c>
      <c r="BM102" s="185" t="s">
        <v>1253</v>
      </c>
    </row>
    <row r="103" spans="1:65" s="2" customFormat="1" ht="19.5">
      <c r="A103" s="35"/>
      <c r="B103" s="36"/>
      <c r="C103" s="37"/>
      <c r="D103" s="187" t="s">
        <v>154</v>
      </c>
      <c r="E103" s="37"/>
      <c r="F103" s="188" t="s">
        <v>190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154</v>
      </c>
      <c r="AU103" s="18" t="s">
        <v>83</v>
      </c>
    </row>
    <row r="104" spans="1:65" s="2" customFormat="1" ht="24.2" customHeight="1">
      <c r="A104" s="35"/>
      <c r="B104" s="36"/>
      <c r="C104" s="174" t="s">
        <v>187</v>
      </c>
      <c r="D104" s="174" t="s">
        <v>147</v>
      </c>
      <c r="E104" s="175" t="s">
        <v>194</v>
      </c>
      <c r="F104" s="176" t="s">
        <v>195</v>
      </c>
      <c r="G104" s="177" t="s">
        <v>150</v>
      </c>
      <c r="H104" s="178">
        <v>24</v>
      </c>
      <c r="I104" s="179"/>
      <c r="J104" s="180">
        <f>ROUND(I104*H104,2)</f>
        <v>0</v>
      </c>
      <c r="K104" s="176" t="s">
        <v>151</v>
      </c>
      <c r="L104" s="40"/>
      <c r="M104" s="181" t="s">
        <v>19</v>
      </c>
      <c r="N104" s="182" t="s">
        <v>44</v>
      </c>
      <c r="O104" s="65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85" t="s">
        <v>152</v>
      </c>
      <c r="AT104" s="185" t="s">
        <v>147</v>
      </c>
      <c r="AU104" s="185" t="s">
        <v>83</v>
      </c>
      <c r="AY104" s="18" t="s">
        <v>145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18" t="s">
        <v>81</v>
      </c>
      <c r="BK104" s="186">
        <f>ROUND(I104*H104,2)</f>
        <v>0</v>
      </c>
      <c r="BL104" s="18" t="s">
        <v>152</v>
      </c>
      <c r="BM104" s="185" t="s">
        <v>1254</v>
      </c>
    </row>
    <row r="105" spans="1:65" s="2" customFormat="1" ht="19.5">
      <c r="A105" s="35"/>
      <c r="B105" s="36"/>
      <c r="C105" s="37"/>
      <c r="D105" s="187" t="s">
        <v>154</v>
      </c>
      <c r="E105" s="37"/>
      <c r="F105" s="188" t="s">
        <v>197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154</v>
      </c>
      <c r="AU105" s="18" t="s">
        <v>83</v>
      </c>
    </row>
    <row r="106" spans="1:65" s="2" customFormat="1">
      <c r="A106" s="35"/>
      <c r="B106" s="36"/>
      <c r="C106" s="37"/>
      <c r="D106" s="192" t="s">
        <v>156</v>
      </c>
      <c r="E106" s="37"/>
      <c r="F106" s="193" t="s">
        <v>198</v>
      </c>
      <c r="G106" s="37"/>
      <c r="H106" s="37"/>
      <c r="I106" s="189"/>
      <c r="J106" s="37"/>
      <c r="K106" s="37"/>
      <c r="L106" s="40"/>
      <c r="M106" s="190"/>
      <c r="N106" s="191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156</v>
      </c>
      <c r="AU106" s="18" t="s">
        <v>83</v>
      </c>
    </row>
    <row r="107" spans="1:65" s="13" customFormat="1">
      <c r="B107" s="194"/>
      <c r="C107" s="195"/>
      <c r="D107" s="187" t="s">
        <v>158</v>
      </c>
      <c r="E107" s="196" t="s">
        <v>19</v>
      </c>
      <c r="F107" s="197" t="s">
        <v>1255</v>
      </c>
      <c r="G107" s="195"/>
      <c r="H107" s="196" t="s">
        <v>19</v>
      </c>
      <c r="I107" s="198"/>
      <c r="J107" s="195"/>
      <c r="K107" s="195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158</v>
      </c>
      <c r="AU107" s="203" t="s">
        <v>83</v>
      </c>
      <c r="AV107" s="13" t="s">
        <v>81</v>
      </c>
      <c r="AW107" s="13" t="s">
        <v>35</v>
      </c>
      <c r="AX107" s="13" t="s">
        <v>73</v>
      </c>
      <c r="AY107" s="203" t="s">
        <v>145</v>
      </c>
    </row>
    <row r="108" spans="1:65" s="14" customFormat="1">
      <c r="B108" s="204"/>
      <c r="C108" s="205"/>
      <c r="D108" s="187" t="s">
        <v>158</v>
      </c>
      <c r="E108" s="206" t="s">
        <v>19</v>
      </c>
      <c r="F108" s="207" t="s">
        <v>1250</v>
      </c>
      <c r="G108" s="205"/>
      <c r="H108" s="208">
        <v>24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158</v>
      </c>
      <c r="AU108" s="214" t="s">
        <v>83</v>
      </c>
      <c r="AV108" s="14" t="s">
        <v>83</v>
      </c>
      <c r="AW108" s="14" t="s">
        <v>35</v>
      </c>
      <c r="AX108" s="14" t="s">
        <v>73</v>
      </c>
      <c r="AY108" s="214" t="s">
        <v>145</v>
      </c>
    </row>
    <row r="109" spans="1:65" s="15" customFormat="1">
      <c r="B109" s="215"/>
      <c r="C109" s="216"/>
      <c r="D109" s="187" t="s">
        <v>158</v>
      </c>
      <c r="E109" s="217" t="s">
        <v>19</v>
      </c>
      <c r="F109" s="218" t="s">
        <v>170</v>
      </c>
      <c r="G109" s="216"/>
      <c r="H109" s="219">
        <v>24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158</v>
      </c>
      <c r="AU109" s="225" t="s">
        <v>83</v>
      </c>
      <c r="AV109" s="15" t="s">
        <v>152</v>
      </c>
      <c r="AW109" s="15" t="s">
        <v>35</v>
      </c>
      <c r="AX109" s="15" t="s">
        <v>81</v>
      </c>
      <c r="AY109" s="225" t="s">
        <v>145</v>
      </c>
    </row>
    <row r="110" spans="1:65" s="2" customFormat="1" ht="24.2" customHeight="1">
      <c r="A110" s="35"/>
      <c r="B110" s="36"/>
      <c r="C110" s="174" t="s">
        <v>193</v>
      </c>
      <c r="D110" s="174" t="s">
        <v>147</v>
      </c>
      <c r="E110" s="175" t="s">
        <v>1256</v>
      </c>
      <c r="F110" s="176" t="s">
        <v>1257</v>
      </c>
      <c r="G110" s="177" t="s">
        <v>203</v>
      </c>
      <c r="H110" s="178">
        <v>10.5</v>
      </c>
      <c r="I110" s="179"/>
      <c r="J110" s="180">
        <f>ROUND(I110*H110,2)</f>
        <v>0</v>
      </c>
      <c r="K110" s="176" t="s">
        <v>151</v>
      </c>
      <c r="L110" s="40"/>
      <c r="M110" s="181" t="s">
        <v>19</v>
      </c>
      <c r="N110" s="182" t="s">
        <v>44</v>
      </c>
      <c r="O110" s="65"/>
      <c r="P110" s="183">
        <f>O110*H110</f>
        <v>0</v>
      </c>
      <c r="Q110" s="183">
        <v>0</v>
      </c>
      <c r="R110" s="183">
        <f>Q110*H110</f>
        <v>0</v>
      </c>
      <c r="S110" s="183">
        <v>0</v>
      </c>
      <c r="T110" s="184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85" t="s">
        <v>152</v>
      </c>
      <c r="AT110" s="185" t="s">
        <v>147</v>
      </c>
      <c r="AU110" s="185" t="s">
        <v>83</v>
      </c>
      <c r="AY110" s="18" t="s">
        <v>145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18" t="s">
        <v>81</v>
      </c>
      <c r="BK110" s="186">
        <f>ROUND(I110*H110,2)</f>
        <v>0</v>
      </c>
      <c r="BL110" s="18" t="s">
        <v>152</v>
      </c>
      <c r="BM110" s="185" t="s">
        <v>1258</v>
      </c>
    </row>
    <row r="111" spans="1:65" s="2" customFormat="1" ht="29.25">
      <c r="A111" s="35"/>
      <c r="B111" s="36"/>
      <c r="C111" s="37"/>
      <c r="D111" s="187" t="s">
        <v>154</v>
      </c>
      <c r="E111" s="37"/>
      <c r="F111" s="188" t="s">
        <v>1259</v>
      </c>
      <c r="G111" s="37"/>
      <c r="H111" s="37"/>
      <c r="I111" s="189"/>
      <c r="J111" s="37"/>
      <c r="K111" s="37"/>
      <c r="L111" s="40"/>
      <c r="M111" s="190"/>
      <c r="N111" s="191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83</v>
      </c>
    </row>
    <row r="112" spans="1:65" s="2" customFormat="1">
      <c r="A112" s="35"/>
      <c r="B112" s="36"/>
      <c r="C112" s="37"/>
      <c r="D112" s="192" t="s">
        <v>156</v>
      </c>
      <c r="E112" s="37"/>
      <c r="F112" s="193" t="s">
        <v>1260</v>
      </c>
      <c r="G112" s="37"/>
      <c r="H112" s="37"/>
      <c r="I112" s="189"/>
      <c r="J112" s="37"/>
      <c r="K112" s="37"/>
      <c r="L112" s="40"/>
      <c r="M112" s="190"/>
      <c r="N112" s="191"/>
      <c r="O112" s="65"/>
      <c r="P112" s="65"/>
      <c r="Q112" s="65"/>
      <c r="R112" s="65"/>
      <c r="S112" s="65"/>
      <c r="T112" s="66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T112" s="18" t="s">
        <v>156</v>
      </c>
      <c r="AU112" s="18" t="s">
        <v>83</v>
      </c>
    </row>
    <row r="113" spans="1:65" s="13" customFormat="1">
      <c r="B113" s="194"/>
      <c r="C113" s="195"/>
      <c r="D113" s="187" t="s">
        <v>158</v>
      </c>
      <c r="E113" s="196" t="s">
        <v>19</v>
      </c>
      <c r="F113" s="197" t="s">
        <v>1261</v>
      </c>
      <c r="G113" s="195"/>
      <c r="H113" s="196" t="s">
        <v>19</v>
      </c>
      <c r="I113" s="198"/>
      <c r="J113" s="195"/>
      <c r="K113" s="195"/>
      <c r="L113" s="199"/>
      <c r="M113" s="200"/>
      <c r="N113" s="201"/>
      <c r="O113" s="201"/>
      <c r="P113" s="201"/>
      <c r="Q113" s="201"/>
      <c r="R113" s="201"/>
      <c r="S113" s="201"/>
      <c r="T113" s="202"/>
      <c r="AT113" s="203" t="s">
        <v>158</v>
      </c>
      <c r="AU113" s="203" t="s">
        <v>83</v>
      </c>
      <c r="AV113" s="13" t="s">
        <v>81</v>
      </c>
      <c r="AW113" s="13" t="s">
        <v>35</v>
      </c>
      <c r="AX113" s="13" t="s">
        <v>73</v>
      </c>
      <c r="AY113" s="203" t="s">
        <v>145</v>
      </c>
    </row>
    <row r="114" spans="1:65" s="14" customFormat="1">
      <c r="B114" s="204"/>
      <c r="C114" s="205"/>
      <c r="D114" s="187" t="s">
        <v>158</v>
      </c>
      <c r="E114" s="206" t="s">
        <v>19</v>
      </c>
      <c r="F114" s="207" t="s">
        <v>1262</v>
      </c>
      <c r="G114" s="205"/>
      <c r="H114" s="208">
        <v>10.5</v>
      </c>
      <c r="I114" s="209"/>
      <c r="J114" s="205"/>
      <c r="K114" s="205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158</v>
      </c>
      <c r="AU114" s="214" t="s">
        <v>83</v>
      </c>
      <c r="AV114" s="14" t="s">
        <v>83</v>
      </c>
      <c r="AW114" s="14" t="s">
        <v>35</v>
      </c>
      <c r="AX114" s="14" t="s">
        <v>73</v>
      </c>
      <c r="AY114" s="214" t="s">
        <v>145</v>
      </c>
    </row>
    <row r="115" spans="1:65" s="15" customFormat="1">
      <c r="B115" s="215"/>
      <c r="C115" s="216"/>
      <c r="D115" s="187" t="s">
        <v>158</v>
      </c>
      <c r="E115" s="217" t="s">
        <v>19</v>
      </c>
      <c r="F115" s="218" t="s">
        <v>170</v>
      </c>
      <c r="G115" s="216"/>
      <c r="H115" s="219">
        <v>10.5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158</v>
      </c>
      <c r="AU115" s="225" t="s">
        <v>83</v>
      </c>
      <c r="AV115" s="15" t="s">
        <v>152</v>
      </c>
      <c r="AW115" s="15" t="s">
        <v>35</v>
      </c>
      <c r="AX115" s="15" t="s">
        <v>81</v>
      </c>
      <c r="AY115" s="225" t="s">
        <v>145</v>
      </c>
    </row>
    <row r="116" spans="1:65" s="2" customFormat="1" ht="24.2" customHeight="1">
      <c r="A116" s="35"/>
      <c r="B116" s="36"/>
      <c r="C116" s="174" t="s">
        <v>200</v>
      </c>
      <c r="D116" s="174" t="s">
        <v>147</v>
      </c>
      <c r="E116" s="175" t="s">
        <v>223</v>
      </c>
      <c r="F116" s="176" t="s">
        <v>224</v>
      </c>
      <c r="G116" s="177" t="s">
        <v>225</v>
      </c>
      <c r="H116" s="178">
        <v>21</v>
      </c>
      <c r="I116" s="179"/>
      <c r="J116" s="180">
        <f>ROUND(I116*H116,2)</f>
        <v>0</v>
      </c>
      <c r="K116" s="176" t="s">
        <v>151</v>
      </c>
      <c r="L116" s="40"/>
      <c r="M116" s="181" t="s">
        <v>19</v>
      </c>
      <c r="N116" s="182" t="s">
        <v>44</v>
      </c>
      <c r="O116" s="65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85" t="s">
        <v>152</v>
      </c>
      <c r="AT116" s="185" t="s">
        <v>147</v>
      </c>
      <c r="AU116" s="185" t="s">
        <v>83</v>
      </c>
      <c r="AY116" s="18" t="s">
        <v>145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18" t="s">
        <v>81</v>
      </c>
      <c r="BK116" s="186">
        <f>ROUND(I116*H116,2)</f>
        <v>0</v>
      </c>
      <c r="BL116" s="18" t="s">
        <v>152</v>
      </c>
      <c r="BM116" s="185" t="s">
        <v>1263</v>
      </c>
    </row>
    <row r="117" spans="1:65" s="2" customFormat="1" ht="29.25">
      <c r="A117" s="35"/>
      <c r="B117" s="36"/>
      <c r="C117" s="37"/>
      <c r="D117" s="187" t="s">
        <v>154</v>
      </c>
      <c r="E117" s="37"/>
      <c r="F117" s="188" t="s">
        <v>227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154</v>
      </c>
      <c r="AU117" s="18" t="s">
        <v>83</v>
      </c>
    </row>
    <row r="118" spans="1:65" s="2" customFormat="1">
      <c r="A118" s="35"/>
      <c r="B118" s="36"/>
      <c r="C118" s="37"/>
      <c r="D118" s="192" t="s">
        <v>156</v>
      </c>
      <c r="E118" s="37"/>
      <c r="F118" s="193" t="s">
        <v>228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156</v>
      </c>
      <c r="AU118" s="18" t="s">
        <v>83</v>
      </c>
    </row>
    <row r="119" spans="1:65" s="13" customFormat="1">
      <c r="B119" s="194"/>
      <c r="C119" s="195"/>
      <c r="D119" s="187" t="s">
        <v>158</v>
      </c>
      <c r="E119" s="196" t="s">
        <v>19</v>
      </c>
      <c r="F119" s="197" t="s">
        <v>1264</v>
      </c>
      <c r="G119" s="195"/>
      <c r="H119" s="196" t="s">
        <v>19</v>
      </c>
      <c r="I119" s="198"/>
      <c r="J119" s="195"/>
      <c r="K119" s="195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158</v>
      </c>
      <c r="AU119" s="203" t="s">
        <v>83</v>
      </c>
      <c r="AV119" s="13" t="s">
        <v>81</v>
      </c>
      <c r="AW119" s="13" t="s">
        <v>35</v>
      </c>
      <c r="AX119" s="13" t="s">
        <v>73</v>
      </c>
      <c r="AY119" s="203" t="s">
        <v>145</v>
      </c>
    </row>
    <row r="120" spans="1:65" s="14" customFormat="1">
      <c r="B120" s="204"/>
      <c r="C120" s="205"/>
      <c r="D120" s="187" t="s">
        <v>158</v>
      </c>
      <c r="E120" s="206" t="s">
        <v>19</v>
      </c>
      <c r="F120" s="207" t="s">
        <v>1265</v>
      </c>
      <c r="G120" s="205"/>
      <c r="H120" s="208">
        <v>21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158</v>
      </c>
      <c r="AU120" s="214" t="s">
        <v>83</v>
      </c>
      <c r="AV120" s="14" t="s">
        <v>83</v>
      </c>
      <c r="AW120" s="14" t="s">
        <v>35</v>
      </c>
      <c r="AX120" s="14" t="s">
        <v>73</v>
      </c>
      <c r="AY120" s="214" t="s">
        <v>145</v>
      </c>
    </row>
    <row r="121" spans="1:65" s="15" customFormat="1">
      <c r="B121" s="215"/>
      <c r="C121" s="216"/>
      <c r="D121" s="187" t="s">
        <v>158</v>
      </c>
      <c r="E121" s="217" t="s">
        <v>19</v>
      </c>
      <c r="F121" s="218" t="s">
        <v>170</v>
      </c>
      <c r="G121" s="216"/>
      <c r="H121" s="219">
        <v>21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158</v>
      </c>
      <c r="AU121" s="225" t="s">
        <v>83</v>
      </c>
      <c r="AV121" s="15" t="s">
        <v>152</v>
      </c>
      <c r="AW121" s="15" t="s">
        <v>35</v>
      </c>
      <c r="AX121" s="15" t="s">
        <v>81</v>
      </c>
      <c r="AY121" s="225" t="s">
        <v>145</v>
      </c>
    </row>
    <row r="122" spans="1:65" s="2" customFormat="1" ht="37.9" customHeight="1">
      <c r="A122" s="35"/>
      <c r="B122" s="36"/>
      <c r="C122" s="174" t="s">
        <v>191</v>
      </c>
      <c r="D122" s="174" t="s">
        <v>147</v>
      </c>
      <c r="E122" s="175" t="s">
        <v>232</v>
      </c>
      <c r="F122" s="176" t="s">
        <v>233</v>
      </c>
      <c r="G122" s="177" t="s">
        <v>203</v>
      </c>
      <c r="H122" s="178">
        <v>126</v>
      </c>
      <c r="I122" s="179"/>
      <c r="J122" s="180">
        <f>ROUND(I122*H122,2)</f>
        <v>0</v>
      </c>
      <c r="K122" s="176" t="s">
        <v>151</v>
      </c>
      <c r="L122" s="40"/>
      <c r="M122" s="181" t="s">
        <v>19</v>
      </c>
      <c r="N122" s="182" t="s">
        <v>44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152</v>
      </c>
      <c r="AT122" s="185" t="s">
        <v>147</v>
      </c>
      <c r="AU122" s="185" t="s">
        <v>83</v>
      </c>
      <c r="AY122" s="18" t="s">
        <v>145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81</v>
      </c>
      <c r="BK122" s="186">
        <f>ROUND(I122*H122,2)</f>
        <v>0</v>
      </c>
      <c r="BL122" s="18" t="s">
        <v>152</v>
      </c>
      <c r="BM122" s="185" t="s">
        <v>1266</v>
      </c>
    </row>
    <row r="123" spans="1:65" s="2" customFormat="1" ht="39">
      <c r="A123" s="35"/>
      <c r="B123" s="36"/>
      <c r="C123" s="37"/>
      <c r="D123" s="187" t="s">
        <v>154</v>
      </c>
      <c r="E123" s="37"/>
      <c r="F123" s="188" t="s">
        <v>235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154</v>
      </c>
      <c r="AU123" s="18" t="s">
        <v>83</v>
      </c>
    </row>
    <row r="124" spans="1:65" s="2" customFormat="1">
      <c r="A124" s="35"/>
      <c r="B124" s="36"/>
      <c r="C124" s="37"/>
      <c r="D124" s="192" t="s">
        <v>156</v>
      </c>
      <c r="E124" s="37"/>
      <c r="F124" s="193" t="s">
        <v>236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156</v>
      </c>
      <c r="AU124" s="18" t="s">
        <v>83</v>
      </c>
    </row>
    <row r="125" spans="1:65" s="13" customFormat="1">
      <c r="B125" s="194"/>
      <c r="C125" s="195"/>
      <c r="D125" s="187" t="s">
        <v>158</v>
      </c>
      <c r="E125" s="196" t="s">
        <v>19</v>
      </c>
      <c r="F125" s="197" t="s">
        <v>1267</v>
      </c>
      <c r="G125" s="195"/>
      <c r="H125" s="196" t="s">
        <v>19</v>
      </c>
      <c r="I125" s="198"/>
      <c r="J125" s="195"/>
      <c r="K125" s="195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158</v>
      </c>
      <c r="AU125" s="203" t="s">
        <v>83</v>
      </c>
      <c r="AV125" s="13" t="s">
        <v>81</v>
      </c>
      <c r="AW125" s="13" t="s">
        <v>35</v>
      </c>
      <c r="AX125" s="13" t="s">
        <v>73</v>
      </c>
      <c r="AY125" s="203" t="s">
        <v>145</v>
      </c>
    </row>
    <row r="126" spans="1:65" s="14" customFormat="1">
      <c r="B126" s="204"/>
      <c r="C126" s="205"/>
      <c r="D126" s="187" t="s">
        <v>158</v>
      </c>
      <c r="E126" s="206" t="s">
        <v>19</v>
      </c>
      <c r="F126" s="207" t="s">
        <v>1268</v>
      </c>
      <c r="G126" s="205"/>
      <c r="H126" s="208">
        <v>126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158</v>
      </c>
      <c r="AU126" s="214" t="s">
        <v>83</v>
      </c>
      <c r="AV126" s="14" t="s">
        <v>83</v>
      </c>
      <c r="AW126" s="14" t="s">
        <v>35</v>
      </c>
      <c r="AX126" s="14" t="s">
        <v>73</v>
      </c>
      <c r="AY126" s="214" t="s">
        <v>145</v>
      </c>
    </row>
    <row r="127" spans="1:65" s="15" customFormat="1">
      <c r="B127" s="215"/>
      <c r="C127" s="216"/>
      <c r="D127" s="187" t="s">
        <v>158</v>
      </c>
      <c r="E127" s="217" t="s">
        <v>19</v>
      </c>
      <c r="F127" s="218" t="s">
        <v>170</v>
      </c>
      <c r="G127" s="216"/>
      <c r="H127" s="219">
        <v>126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158</v>
      </c>
      <c r="AU127" s="225" t="s">
        <v>83</v>
      </c>
      <c r="AV127" s="15" t="s">
        <v>152</v>
      </c>
      <c r="AW127" s="15" t="s">
        <v>35</v>
      </c>
      <c r="AX127" s="15" t="s">
        <v>81</v>
      </c>
      <c r="AY127" s="225" t="s">
        <v>145</v>
      </c>
    </row>
    <row r="128" spans="1:65" s="2" customFormat="1" ht="24.2" customHeight="1">
      <c r="A128" s="35"/>
      <c r="B128" s="36"/>
      <c r="C128" s="174" t="s">
        <v>217</v>
      </c>
      <c r="D128" s="174" t="s">
        <v>147</v>
      </c>
      <c r="E128" s="175" t="s">
        <v>240</v>
      </c>
      <c r="F128" s="176" t="s">
        <v>241</v>
      </c>
      <c r="G128" s="177" t="s">
        <v>203</v>
      </c>
      <c r="H128" s="178">
        <v>49.2</v>
      </c>
      <c r="I128" s="179"/>
      <c r="J128" s="180">
        <f>ROUND(I128*H128,2)</f>
        <v>0</v>
      </c>
      <c r="K128" s="176" t="s">
        <v>151</v>
      </c>
      <c r="L128" s="40"/>
      <c r="M128" s="181" t="s">
        <v>19</v>
      </c>
      <c r="N128" s="182" t="s">
        <v>44</v>
      </c>
      <c r="O128" s="65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5" t="s">
        <v>152</v>
      </c>
      <c r="AT128" s="185" t="s">
        <v>147</v>
      </c>
      <c r="AU128" s="185" t="s">
        <v>83</v>
      </c>
      <c r="AY128" s="18" t="s">
        <v>145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18" t="s">
        <v>81</v>
      </c>
      <c r="BK128" s="186">
        <f>ROUND(I128*H128,2)</f>
        <v>0</v>
      </c>
      <c r="BL128" s="18" t="s">
        <v>152</v>
      </c>
      <c r="BM128" s="185" t="s">
        <v>1269</v>
      </c>
    </row>
    <row r="129" spans="1:65" s="2" customFormat="1" ht="29.25">
      <c r="A129" s="35"/>
      <c r="B129" s="36"/>
      <c r="C129" s="37"/>
      <c r="D129" s="187" t="s">
        <v>154</v>
      </c>
      <c r="E129" s="37"/>
      <c r="F129" s="188" t="s">
        <v>243</v>
      </c>
      <c r="G129" s="37"/>
      <c r="H129" s="37"/>
      <c r="I129" s="189"/>
      <c r="J129" s="37"/>
      <c r="K129" s="37"/>
      <c r="L129" s="40"/>
      <c r="M129" s="190"/>
      <c r="N129" s="191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154</v>
      </c>
      <c r="AU129" s="18" t="s">
        <v>83</v>
      </c>
    </row>
    <row r="130" spans="1:65" s="2" customFormat="1">
      <c r="A130" s="35"/>
      <c r="B130" s="36"/>
      <c r="C130" s="37"/>
      <c r="D130" s="192" t="s">
        <v>156</v>
      </c>
      <c r="E130" s="37"/>
      <c r="F130" s="193" t="s">
        <v>244</v>
      </c>
      <c r="G130" s="37"/>
      <c r="H130" s="37"/>
      <c r="I130" s="189"/>
      <c r="J130" s="37"/>
      <c r="K130" s="37"/>
      <c r="L130" s="40"/>
      <c r="M130" s="190"/>
      <c r="N130" s="191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156</v>
      </c>
      <c r="AU130" s="18" t="s">
        <v>83</v>
      </c>
    </row>
    <row r="131" spans="1:65" s="13" customFormat="1">
      <c r="B131" s="194"/>
      <c r="C131" s="195"/>
      <c r="D131" s="187" t="s">
        <v>158</v>
      </c>
      <c r="E131" s="196" t="s">
        <v>19</v>
      </c>
      <c r="F131" s="197" t="s">
        <v>1270</v>
      </c>
      <c r="G131" s="195"/>
      <c r="H131" s="196" t="s">
        <v>19</v>
      </c>
      <c r="I131" s="198"/>
      <c r="J131" s="195"/>
      <c r="K131" s="195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158</v>
      </c>
      <c r="AU131" s="203" t="s">
        <v>83</v>
      </c>
      <c r="AV131" s="13" t="s">
        <v>81</v>
      </c>
      <c r="AW131" s="13" t="s">
        <v>35</v>
      </c>
      <c r="AX131" s="13" t="s">
        <v>73</v>
      </c>
      <c r="AY131" s="203" t="s">
        <v>145</v>
      </c>
    </row>
    <row r="132" spans="1:65" s="14" customFormat="1">
      <c r="B132" s="204"/>
      <c r="C132" s="205"/>
      <c r="D132" s="187" t="s">
        <v>158</v>
      </c>
      <c r="E132" s="206" t="s">
        <v>19</v>
      </c>
      <c r="F132" s="207" t="s">
        <v>1271</v>
      </c>
      <c r="G132" s="205"/>
      <c r="H132" s="208">
        <v>7.2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158</v>
      </c>
      <c r="AU132" s="214" t="s">
        <v>83</v>
      </c>
      <c r="AV132" s="14" t="s">
        <v>83</v>
      </c>
      <c r="AW132" s="14" t="s">
        <v>35</v>
      </c>
      <c r="AX132" s="14" t="s">
        <v>73</v>
      </c>
      <c r="AY132" s="214" t="s">
        <v>145</v>
      </c>
    </row>
    <row r="133" spans="1:65" s="13" customFormat="1">
      <c r="B133" s="194"/>
      <c r="C133" s="195"/>
      <c r="D133" s="187" t="s">
        <v>158</v>
      </c>
      <c r="E133" s="196" t="s">
        <v>19</v>
      </c>
      <c r="F133" s="197" t="s">
        <v>1261</v>
      </c>
      <c r="G133" s="195"/>
      <c r="H133" s="196" t="s">
        <v>19</v>
      </c>
      <c r="I133" s="198"/>
      <c r="J133" s="195"/>
      <c r="K133" s="195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158</v>
      </c>
      <c r="AU133" s="203" t="s">
        <v>83</v>
      </c>
      <c r="AV133" s="13" t="s">
        <v>81</v>
      </c>
      <c r="AW133" s="13" t="s">
        <v>35</v>
      </c>
      <c r="AX133" s="13" t="s">
        <v>73</v>
      </c>
      <c r="AY133" s="203" t="s">
        <v>145</v>
      </c>
    </row>
    <row r="134" spans="1:65" s="14" customFormat="1">
      <c r="B134" s="204"/>
      <c r="C134" s="205"/>
      <c r="D134" s="187" t="s">
        <v>158</v>
      </c>
      <c r="E134" s="206" t="s">
        <v>19</v>
      </c>
      <c r="F134" s="207" t="s">
        <v>1272</v>
      </c>
      <c r="G134" s="205"/>
      <c r="H134" s="208">
        <v>42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158</v>
      </c>
      <c r="AU134" s="214" t="s">
        <v>83</v>
      </c>
      <c r="AV134" s="14" t="s">
        <v>83</v>
      </c>
      <c r="AW134" s="14" t="s">
        <v>35</v>
      </c>
      <c r="AX134" s="14" t="s">
        <v>73</v>
      </c>
      <c r="AY134" s="214" t="s">
        <v>145</v>
      </c>
    </row>
    <row r="135" spans="1:65" s="15" customFormat="1">
      <c r="B135" s="215"/>
      <c r="C135" s="216"/>
      <c r="D135" s="187" t="s">
        <v>158</v>
      </c>
      <c r="E135" s="217" t="s">
        <v>19</v>
      </c>
      <c r="F135" s="218" t="s">
        <v>170</v>
      </c>
      <c r="G135" s="216"/>
      <c r="H135" s="219">
        <v>49.2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158</v>
      </c>
      <c r="AU135" s="225" t="s">
        <v>83</v>
      </c>
      <c r="AV135" s="15" t="s">
        <v>152</v>
      </c>
      <c r="AW135" s="15" t="s">
        <v>35</v>
      </c>
      <c r="AX135" s="15" t="s">
        <v>81</v>
      </c>
      <c r="AY135" s="225" t="s">
        <v>145</v>
      </c>
    </row>
    <row r="136" spans="1:65" s="2" customFormat="1" ht="24.2" customHeight="1">
      <c r="A136" s="35"/>
      <c r="B136" s="36"/>
      <c r="C136" s="174" t="s">
        <v>178</v>
      </c>
      <c r="D136" s="174" t="s">
        <v>147</v>
      </c>
      <c r="E136" s="175" t="s">
        <v>247</v>
      </c>
      <c r="F136" s="176" t="s">
        <v>248</v>
      </c>
      <c r="G136" s="177" t="s">
        <v>203</v>
      </c>
      <c r="H136" s="178">
        <v>15.196</v>
      </c>
      <c r="I136" s="179"/>
      <c r="J136" s="180">
        <f>ROUND(I136*H136,2)</f>
        <v>0</v>
      </c>
      <c r="K136" s="176" t="s">
        <v>151</v>
      </c>
      <c r="L136" s="40"/>
      <c r="M136" s="181" t="s">
        <v>19</v>
      </c>
      <c r="N136" s="182" t="s">
        <v>44</v>
      </c>
      <c r="O136" s="65"/>
      <c r="P136" s="183">
        <f>O136*H136</f>
        <v>0</v>
      </c>
      <c r="Q136" s="183">
        <v>0</v>
      </c>
      <c r="R136" s="183">
        <f>Q136*H136</f>
        <v>0</v>
      </c>
      <c r="S136" s="183">
        <v>0</v>
      </c>
      <c r="T136" s="18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5" t="s">
        <v>152</v>
      </c>
      <c r="AT136" s="185" t="s">
        <v>147</v>
      </c>
      <c r="AU136" s="185" t="s">
        <v>83</v>
      </c>
      <c r="AY136" s="18" t="s">
        <v>145</v>
      </c>
      <c r="BE136" s="186">
        <f>IF(N136="základní",J136,0)</f>
        <v>0</v>
      </c>
      <c r="BF136" s="186">
        <f>IF(N136="snížená",J136,0)</f>
        <v>0</v>
      </c>
      <c r="BG136" s="186">
        <f>IF(N136="zákl. přenesená",J136,0)</f>
        <v>0</v>
      </c>
      <c r="BH136" s="186">
        <f>IF(N136="sníž. přenesená",J136,0)</f>
        <v>0</v>
      </c>
      <c r="BI136" s="186">
        <f>IF(N136="nulová",J136,0)</f>
        <v>0</v>
      </c>
      <c r="BJ136" s="18" t="s">
        <v>81</v>
      </c>
      <c r="BK136" s="186">
        <f>ROUND(I136*H136,2)</f>
        <v>0</v>
      </c>
      <c r="BL136" s="18" t="s">
        <v>152</v>
      </c>
      <c r="BM136" s="185" t="s">
        <v>1273</v>
      </c>
    </row>
    <row r="137" spans="1:65" s="2" customFormat="1" ht="19.5">
      <c r="A137" s="35"/>
      <c r="B137" s="36"/>
      <c r="C137" s="37"/>
      <c r="D137" s="187" t="s">
        <v>154</v>
      </c>
      <c r="E137" s="37"/>
      <c r="F137" s="188" t="s">
        <v>250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154</v>
      </c>
      <c r="AU137" s="18" t="s">
        <v>83</v>
      </c>
    </row>
    <row r="138" spans="1:65" s="2" customFormat="1">
      <c r="A138" s="35"/>
      <c r="B138" s="36"/>
      <c r="C138" s="37"/>
      <c r="D138" s="192" t="s">
        <v>156</v>
      </c>
      <c r="E138" s="37"/>
      <c r="F138" s="193" t="s">
        <v>251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156</v>
      </c>
      <c r="AU138" s="18" t="s">
        <v>83</v>
      </c>
    </row>
    <row r="139" spans="1:65" s="13" customFormat="1">
      <c r="B139" s="194"/>
      <c r="C139" s="195"/>
      <c r="D139" s="187" t="s">
        <v>158</v>
      </c>
      <c r="E139" s="196" t="s">
        <v>19</v>
      </c>
      <c r="F139" s="197" t="s">
        <v>1274</v>
      </c>
      <c r="G139" s="195"/>
      <c r="H139" s="196" t="s">
        <v>19</v>
      </c>
      <c r="I139" s="198"/>
      <c r="J139" s="195"/>
      <c r="K139" s="195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158</v>
      </c>
      <c r="AU139" s="203" t="s">
        <v>83</v>
      </c>
      <c r="AV139" s="13" t="s">
        <v>81</v>
      </c>
      <c r="AW139" s="13" t="s">
        <v>35</v>
      </c>
      <c r="AX139" s="13" t="s">
        <v>73</v>
      </c>
      <c r="AY139" s="203" t="s">
        <v>145</v>
      </c>
    </row>
    <row r="140" spans="1:65" s="14" customFormat="1">
      <c r="B140" s="204"/>
      <c r="C140" s="205"/>
      <c r="D140" s="187" t="s">
        <v>158</v>
      </c>
      <c r="E140" s="206" t="s">
        <v>19</v>
      </c>
      <c r="F140" s="207" t="s">
        <v>1275</v>
      </c>
      <c r="G140" s="205"/>
      <c r="H140" s="208">
        <v>15.196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158</v>
      </c>
      <c r="AU140" s="214" t="s">
        <v>83</v>
      </c>
      <c r="AV140" s="14" t="s">
        <v>83</v>
      </c>
      <c r="AW140" s="14" t="s">
        <v>35</v>
      </c>
      <c r="AX140" s="14" t="s">
        <v>73</v>
      </c>
      <c r="AY140" s="214" t="s">
        <v>145</v>
      </c>
    </row>
    <row r="141" spans="1:65" s="15" customFormat="1">
      <c r="B141" s="215"/>
      <c r="C141" s="216"/>
      <c r="D141" s="187" t="s">
        <v>158</v>
      </c>
      <c r="E141" s="217" t="s">
        <v>19</v>
      </c>
      <c r="F141" s="218" t="s">
        <v>170</v>
      </c>
      <c r="G141" s="216"/>
      <c r="H141" s="219">
        <v>15.196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158</v>
      </c>
      <c r="AU141" s="225" t="s">
        <v>83</v>
      </c>
      <c r="AV141" s="15" t="s">
        <v>152</v>
      </c>
      <c r="AW141" s="15" t="s">
        <v>35</v>
      </c>
      <c r="AX141" s="15" t="s">
        <v>81</v>
      </c>
      <c r="AY141" s="225" t="s">
        <v>145</v>
      </c>
    </row>
    <row r="142" spans="1:65" s="2" customFormat="1" ht="16.5" customHeight="1">
      <c r="A142" s="35"/>
      <c r="B142" s="36"/>
      <c r="C142" s="226" t="s">
        <v>231</v>
      </c>
      <c r="D142" s="226" t="s">
        <v>188</v>
      </c>
      <c r="E142" s="227" t="s">
        <v>255</v>
      </c>
      <c r="F142" s="228" t="s">
        <v>256</v>
      </c>
      <c r="G142" s="229" t="s">
        <v>225</v>
      </c>
      <c r="H142" s="230">
        <v>27.353000000000002</v>
      </c>
      <c r="I142" s="231"/>
      <c r="J142" s="232">
        <f>ROUND(I142*H142,2)</f>
        <v>0</v>
      </c>
      <c r="K142" s="228" t="s">
        <v>151</v>
      </c>
      <c r="L142" s="233"/>
      <c r="M142" s="234" t="s">
        <v>19</v>
      </c>
      <c r="N142" s="235" t="s">
        <v>44</v>
      </c>
      <c r="O142" s="65"/>
      <c r="P142" s="183">
        <f>O142*H142</f>
        <v>0</v>
      </c>
      <c r="Q142" s="183">
        <v>1</v>
      </c>
      <c r="R142" s="183">
        <f>Q142*H142</f>
        <v>27.353000000000002</v>
      </c>
      <c r="S142" s="183">
        <v>0</v>
      </c>
      <c r="T142" s="18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5" t="s">
        <v>191</v>
      </c>
      <c r="AT142" s="185" t="s">
        <v>188</v>
      </c>
      <c r="AU142" s="185" t="s">
        <v>83</v>
      </c>
      <c r="AY142" s="18" t="s">
        <v>145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18" t="s">
        <v>81</v>
      </c>
      <c r="BK142" s="186">
        <f>ROUND(I142*H142,2)</f>
        <v>0</v>
      </c>
      <c r="BL142" s="18" t="s">
        <v>152</v>
      </c>
      <c r="BM142" s="185" t="s">
        <v>1276</v>
      </c>
    </row>
    <row r="143" spans="1:65" s="2" customFormat="1">
      <c r="A143" s="35"/>
      <c r="B143" s="36"/>
      <c r="C143" s="37"/>
      <c r="D143" s="187" t="s">
        <v>154</v>
      </c>
      <c r="E143" s="37"/>
      <c r="F143" s="188" t="s">
        <v>256</v>
      </c>
      <c r="G143" s="37"/>
      <c r="H143" s="37"/>
      <c r="I143" s="189"/>
      <c r="J143" s="37"/>
      <c r="K143" s="37"/>
      <c r="L143" s="40"/>
      <c r="M143" s="190"/>
      <c r="N143" s="191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154</v>
      </c>
      <c r="AU143" s="18" t="s">
        <v>83</v>
      </c>
    </row>
    <row r="144" spans="1:65" s="13" customFormat="1">
      <c r="B144" s="194"/>
      <c r="C144" s="195"/>
      <c r="D144" s="187" t="s">
        <v>158</v>
      </c>
      <c r="E144" s="196" t="s">
        <v>19</v>
      </c>
      <c r="F144" s="197" t="s">
        <v>258</v>
      </c>
      <c r="G144" s="195"/>
      <c r="H144" s="196" t="s">
        <v>19</v>
      </c>
      <c r="I144" s="198"/>
      <c r="J144" s="195"/>
      <c r="K144" s="195"/>
      <c r="L144" s="199"/>
      <c r="M144" s="200"/>
      <c r="N144" s="201"/>
      <c r="O144" s="201"/>
      <c r="P144" s="201"/>
      <c r="Q144" s="201"/>
      <c r="R144" s="201"/>
      <c r="S144" s="201"/>
      <c r="T144" s="202"/>
      <c r="AT144" s="203" t="s">
        <v>158</v>
      </c>
      <c r="AU144" s="203" t="s">
        <v>83</v>
      </c>
      <c r="AV144" s="13" t="s">
        <v>81</v>
      </c>
      <c r="AW144" s="13" t="s">
        <v>35</v>
      </c>
      <c r="AX144" s="13" t="s">
        <v>73</v>
      </c>
      <c r="AY144" s="203" t="s">
        <v>145</v>
      </c>
    </row>
    <row r="145" spans="1:65" s="14" customFormat="1">
      <c r="B145" s="204"/>
      <c r="C145" s="205"/>
      <c r="D145" s="187" t="s">
        <v>158</v>
      </c>
      <c r="E145" s="206" t="s">
        <v>19</v>
      </c>
      <c r="F145" s="207" t="s">
        <v>1277</v>
      </c>
      <c r="G145" s="205"/>
      <c r="H145" s="208">
        <v>27.353000000000002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158</v>
      </c>
      <c r="AU145" s="214" t="s">
        <v>83</v>
      </c>
      <c r="AV145" s="14" t="s">
        <v>83</v>
      </c>
      <c r="AW145" s="14" t="s">
        <v>35</v>
      </c>
      <c r="AX145" s="14" t="s">
        <v>73</v>
      </c>
      <c r="AY145" s="214" t="s">
        <v>145</v>
      </c>
    </row>
    <row r="146" spans="1:65" s="15" customFormat="1">
      <c r="B146" s="215"/>
      <c r="C146" s="216"/>
      <c r="D146" s="187" t="s">
        <v>158</v>
      </c>
      <c r="E146" s="217" t="s">
        <v>19</v>
      </c>
      <c r="F146" s="218" t="s">
        <v>170</v>
      </c>
      <c r="G146" s="216"/>
      <c r="H146" s="219">
        <v>27.353000000000002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158</v>
      </c>
      <c r="AU146" s="225" t="s">
        <v>83</v>
      </c>
      <c r="AV146" s="15" t="s">
        <v>152</v>
      </c>
      <c r="AW146" s="15" t="s">
        <v>35</v>
      </c>
      <c r="AX146" s="15" t="s">
        <v>81</v>
      </c>
      <c r="AY146" s="225" t="s">
        <v>145</v>
      </c>
    </row>
    <row r="147" spans="1:65" s="2" customFormat="1" ht="24.2" customHeight="1">
      <c r="A147" s="35"/>
      <c r="B147" s="36"/>
      <c r="C147" s="174" t="s">
        <v>239</v>
      </c>
      <c r="D147" s="174" t="s">
        <v>147</v>
      </c>
      <c r="E147" s="175" t="s">
        <v>260</v>
      </c>
      <c r="F147" s="176" t="s">
        <v>261</v>
      </c>
      <c r="G147" s="177" t="s">
        <v>150</v>
      </c>
      <c r="H147" s="178">
        <v>24</v>
      </c>
      <c r="I147" s="179"/>
      <c r="J147" s="180">
        <f>ROUND(I147*H147,2)</f>
        <v>0</v>
      </c>
      <c r="K147" s="176" t="s">
        <v>151</v>
      </c>
      <c r="L147" s="40"/>
      <c r="M147" s="181" t="s">
        <v>19</v>
      </c>
      <c r="N147" s="182" t="s">
        <v>44</v>
      </c>
      <c r="O147" s="65"/>
      <c r="P147" s="183">
        <f>O147*H147</f>
        <v>0</v>
      </c>
      <c r="Q147" s="183">
        <v>0</v>
      </c>
      <c r="R147" s="183">
        <f>Q147*H147</f>
        <v>0</v>
      </c>
      <c r="S147" s="183">
        <v>0</v>
      </c>
      <c r="T147" s="18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5" t="s">
        <v>152</v>
      </c>
      <c r="AT147" s="185" t="s">
        <v>147</v>
      </c>
      <c r="AU147" s="185" t="s">
        <v>83</v>
      </c>
      <c r="AY147" s="18" t="s">
        <v>145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18" t="s">
        <v>81</v>
      </c>
      <c r="BK147" s="186">
        <f>ROUND(I147*H147,2)</f>
        <v>0</v>
      </c>
      <c r="BL147" s="18" t="s">
        <v>152</v>
      </c>
      <c r="BM147" s="185" t="s">
        <v>1278</v>
      </c>
    </row>
    <row r="148" spans="1:65" s="2" customFormat="1" ht="19.5">
      <c r="A148" s="35"/>
      <c r="B148" s="36"/>
      <c r="C148" s="37"/>
      <c r="D148" s="187" t="s">
        <v>154</v>
      </c>
      <c r="E148" s="37"/>
      <c r="F148" s="188" t="s">
        <v>263</v>
      </c>
      <c r="G148" s="37"/>
      <c r="H148" s="37"/>
      <c r="I148" s="189"/>
      <c r="J148" s="37"/>
      <c r="K148" s="37"/>
      <c r="L148" s="40"/>
      <c r="M148" s="190"/>
      <c r="N148" s="191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154</v>
      </c>
      <c r="AU148" s="18" t="s">
        <v>83</v>
      </c>
    </row>
    <row r="149" spans="1:65" s="2" customFormat="1">
      <c r="A149" s="35"/>
      <c r="B149" s="36"/>
      <c r="C149" s="37"/>
      <c r="D149" s="192" t="s">
        <v>156</v>
      </c>
      <c r="E149" s="37"/>
      <c r="F149" s="193" t="s">
        <v>264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156</v>
      </c>
      <c r="AU149" s="18" t="s">
        <v>83</v>
      </c>
    </row>
    <row r="150" spans="1:65" s="13" customFormat="1">
      <c r="B150" s="194"/>
      <c r="C150" s="195"/>
      <c r="D150" s="187" t="s">
        <v>158</v>
      </c>
      <c r="E150" s="196" t="s">
        <v>19</v>
      </c>
      <c r="F150" s="197" t="s">
        <v>1279</v>
      </c>
      <c r="G150" s="195"/>
      <c r="H150" s="196" t="s">
        <v>19</v>
      </c>
      <c r="I150" s="198"/>
      <c r="J150" s="195"/>
      <c r="K150" s="195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158</v>
      </c>
      <c r="AU150" s="203" t="s">
        <v>83</v>
      </c>
      <c r="AV150" s="13" t="s">
        <v>81</v>
      </c>
      <c r="AW150" s="13" t="s">
        <v>35</v>
      </c>
      <c r="AX150" s="13" t="s">
        <v>73</v>
      </c>
      <c r="AY150" s="203" t="s">
        <v>145</v>
      </c>
    </row>
    <row r="151" spans="1:65" s="14" customFormat="1">
      <c r="B151" s="204"/>
      <c r="C151" s="205"/>
      <c r="D151" s="187" t="s">
        <v>158</v>
      </c>
      <c r="E151" s="206" t="s">
        <v>19</v>
      </c>
      <c r="F151" s="207" t="s">
        <v>1250</v>
      </c>
      <c r="G151" s="205"/>
      <c r="H151" s="208">
        <v>24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158</v>
      </c>
      <c r="AU151" s="214" t="s">
        <v>83</v>
      </c>
      <c r="AV151" s="14" t="s">
        <v>83</v>
      </c>
      <c r="AW151" s="14" t="s">
        <v>35</v>
      </c>
      <c r="AX151" s="14" t="s">
        <v>73</v>
      </c>
      <c r="AY151" s="214" t="s">
        <v>145</v>
      </c>
    </row>
    <row r="152" spans="1:65" s="15" customFormat="1">
      <c r="B152" s="215"/>
      <c r="C152" s="216"/>
      <c r="D152" s="187" t="s">
        <v>158</v>
      </c>
      <c r="E152" s="217" t="s">
        <v>19</v>
      </c>
      <c r="F152" s="218" t="s">
        <v>170</v>
      </c>
      <c r="G152" s="216"/>
      <c r="H152" s="219">
        <v>24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158</v>
      </c>
      <c r="AU152" s="225" t="s">
        <v>83</v>
      </c>
      <c r="AV152" s="15" t="s">
        <v>152</v>
      </c>
      <c r="AW152" s="15" t="s">
        <v>35</v>
      </c>
      <c r="AX152" s="15" t="s">
        <v>81</v>
      </c>
      <c r="AY152" s="225" t="s">
        <v>145</v>
      </c>
    </row>
    <row r="153" spans="1:65" s="2" customFormat="1" ht="24.2" customHeight="1">
      <c r="A153" s="35"/>
      <c r="B153" s="36"/>
      <c r="C153" s="174" t="s">
        <v>246</v>
      </c>
      <c r="D153" s="174" t="s">
        <v>147</v>
      </c>
      <c r="E153" s="175" t="s">
        <v>267</v>
      </c>
      <c r="F153" s="176" t="s">
        <v>268</v>
      </c>
      <c r="G153" s="177" t="s">
        <v>150</v>
      </c>
      <c r="H153" s="178">
        <v>24</v>
      </c>
      <c r="I153" s="179"/>
      <c r="J153" s="180">
        <f>ROUND(I153*H153,2)</f>
        <v>0</v>
      </c>
      <c r="K153" s="176" t="s">
        <v>151</v>
      </c>
      <c r="L153" s="40"/>
      <c r="M153" s="181" t="s">
        <v>19</v>
      </c>
      <c r="N153" s="182" t="s">
        <v>44</v>
      </c>
      <c r="O153" s="65"/>
      <c r="P153" s="183">
        <f>O153*H153</f>
        <v>0</v>
      </c>
      <c r="Q153" s="183">
        <v>0</v>
      </c>
      <c r="R153" s="183">
        <f>Q153*H153</f>
        <v>0</v>
      </c>
      <c r="S153" s="183">
        <v>0</v>
      </c>
      <c r="T153" s="18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5" t="s">
        <v>152</v>
      </c>
      <c r="AT153" s="185" t="s">
        <v>147</v>
      </c>
      <c r="AU153" s="185" t="s">
        <v>83</v>
      </c>
      <c r="AY153" s="18" t="s">
        <v>145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18" t="s">
        <v>81</v>
      </c>
      <c r="BK153" s="186">
        <f>ROUND(I153*H153,2)</f>
        <v>0</v>
      </c>
      <c r="BL153" s="18" t="s">
        <v>152</v>
      </c>
      <c r="BM153" s="185" t="s">
        <v>1280</v>
      </c>
    </row>
    <row r="154" spans="1:65" s="2" customFormat="1" ht="19.5">
      <c r="A154" s="35"/>
      <c r="B154" s="36"/>
      <c r="C154" s="37"/>
      <c r="D154" s="187" t="s">
        <v>154</v>
      </c>
      <c r="E154" s="37"/>
      <c r="F154" s="188" t="s">
        <v>270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154</v>
      </c>
      <c r="AU154" s="18" t="s">
        <v>83</v>
      </c>
    </row>
    <row r="155" spans="1:65" s="2" customFormat="1">
      <c r="A155" s="35"/>
      <c r="B155" s="36"/>
      <c r="C155" s="37"/>
      <c r="D155" s="192" t="s">
        <v>156</v>
      </c>
      <c r="E155" s="37"/>
      <c r="F155" s="193" t="s">
        <v>271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156</v>
      </c>
      <c r="AU155" s="18" t="s">
        <v>83</v>
      </c>
    </row>
    <row r="156" spans="1:65" s="13" customFormat="1">
      <c r="B156" s="194"/>
      <c r="C156" s="195"/>
      <c r="D156" s="187" t="s">
        <v>158</v>
      </c>
      <c r="E156" s="196" t="s">
        <v>19</v>
      </c>
      <c r="F156" s="197" t="s">
        <v>272</v>
      </c>
      <c r="G156" s="195"/>
      <c r="H156" s="196" t="s">
        <v>19</v>
      </c>
      <c r="I156" s="198"/>
      <c r="J156" s="195"/>
      <c r="K156" s="195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158</v>
      </c>
      <c r="AU156" s="203" t="s">
        <v>83</v>
      </c>
      <c r="AV156" s="13" t="s">
        <v>81</v>
      </c>
      <c r="AW156" s="13" t="s">
        <v>35</v>
      </c>
      <c r="AX156" s="13" t="s">
        <v>73</v>
      </c>
      <c r="AY156" s="203" t="s">
        <v>145</v>
      </c>
    </row>
    <row r="157" spans="1:65" s="14" customFormat="1">
      <c r="B157" s="204"/>
      <c r="C157" s="205"/>
      <c r="D157" s="187" t="s">
        <v>158</v>
      </c>
      <c r="E157" s="206" t="s">
        <v>19</v>
      </c>
      <c r="F157" s="207" t="s">
        <v>1281</v>
      </c>
      <c r="G157" s="205"/>
      <c r="H157" s="208">
        <v>24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158</v>
      </c>
      <c r="AU157" s="214" t="s">
        <v>83</v>
      </c>
      <c r="AV157" s="14" t="s">
        <v>83</v>
      </c>
      <c r="AW157" s="14" t="s">
        <v>35</v>
      </c>
      <c r="AX157" s="14" t="s">
        <v>73</v>
      </c>
      <c r="AY157" s="214" t="s">
        <v>145</v>
      </c>
    </row>
    <row r="158" spans="1:65" s="15" customFormat="1">
      <c r="B158" s="215"/>
      <c r="C158" s="216"/>
      <c r="D158" s="187" t="s">
        <v>158</v>
      </c>
      <c r="E158" s="217" t="s">
        <v>19</v>
      </c>
      <c r="F158" s="218" t="s">
        <v>170</v>
      </c>
      <c r="G158" s="216"/>
      <c r="H158" s="219">
        <v>24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158</v>
      </c>
      <c r="AU158" s="225" t="s">
        <v>83</v>
      </c>
      <c r="AV158" s="15" t="s">
        <v>152</v>
      </c>
      <c r="AW158" s="15" t="s">
        <v>35</v>
      </c>
      <c r="AX158" s="15" t="s">
        <v>81</v>
      </c>
      <c r="AY158" s="225" t="s">
        <v>145</v>
      </c>
    </row>
    <row r="159" spans="1:65" s="2" customFormat="1" ht="16.5" customHeight="1">
      <c r="A159" s="35"/>
      <c r="B159" s="36"/>
      <c r="C159" s="226" t="s">
        <v>254</v>
      </c>
      <c r="D159" s="226" t="s">
        <v>188</v>
      </c>
      <c r="E159" s="227" t="s">
        <v>275</v>
      </c>
      <c r="F159" s="228" t="s">
        <v>276</v>
      </c>
      <c r="G159" s="229" t="s">
        <v>277</v>
      </c>
      <c r="H159" s="230">
        <v>0.36</v>
      </c>
      <c r="I159" s="231"/>
      <c r="J159" s="232">
        <f>ROUND(I159*H159,2)</f>
        <v>0</v>
      </c>
      <c r="K159" s="228" t="s">
        <v>151</v>
      </c>
      <c r="L159" s="233"/>
      <c r="M159" s="234" t="s">
        <v>19</v>
      </c>
      <c r="N159" s="235" t="s">
        <v>44</v>
      </c>
      <c r="O159" s="65"/>
      <c r="P159" s="183">
        <f>O159*H159</f>
        <v>0</v>
      </c>
      <c r="Q159" s="183">
        <v>1E-3</v>
      </c>
      <c r="R159" s="183">
        <f>Q159*H159</f>
        <v>3.5999999999999997E-4</v>
      </c>
      <c r="S159" s="183">
        <v>0</v>
      </c>
      <c r="T159" s="18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5" t="s">
        <v>191</v>
      </c>
      <c r="AT159" s="185" t="s">
        <v>188</v>
      </c>
      <c r="AU159" s="185" t="s">
        <v>83</v>
      </c>
      <c r="AY159" s="18" t="s">
        <v>145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18" t="s">
        <v>81</v>
      </c>
      <c r="BK159" s="186">
        <f>ROUND(I159*H159,2)</f>
        <v>0</v>
      </c>
      <c r="BL159" s="18" t="s">
        <v>152</v>
      </c>
      <c r="BM159" s="185" t="s">
        <v>1282</v>
      </c>
    </row>
    <row r="160" spans="1:65" s="2" customFormat="1">
      <c r="A160" s="35"/>
      <c r="B160" s="36"/>
      <c r="C160" s="37"/>
      <c r="D160" s="187" t="s">
        <v>154</v>
      </c>
      <c r="E160" s="37"/>
      <c r="F160" s="188" t="s">
        <v>276</v>
      </c>
      <c r="G160" s="37"/>
      <c r="H160" s="37"/>
      <c r="I160" s="189"/>
      <c r="J160" s="37"/>
      <c r="K160" s="37"/>
      <c r="L160" s="40"/>
      <c r="M160" s="190"/>
      <c r="N160" s="191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154</v>
      </c>
      <c r="AU160" s="18" t="s">
        <v>83</v>
      </c>
    </row>
    <row r="161" spans="1:65" s="14" customFormat="1">
      <c r="B161" s="204"/>
      <c r="C161" s="205"/>
      <c r="D161" s="187" t="s">
        <v>158</v>
      </c>
      <c r="E161" s="206" t="s">
        <v>19</v>
      </c>
      <c r="F161" s="207" t="s">
        <v>1283</v>
      </c>
      <c r="G161" s="205"/>
      <c r="H161" s="208">
        <v>0.36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158</v>
      </c>
      <c r="AU161" s="214" t="s">
        <v>83</v>
      </c>
      <c r="AV161" s="14" t="s">
        <v>83</v>
      </c>
      <c r="AW161" s="14" t="s">
        <v>35</v>
      </c>
      <c r="AX161" s="14" t="s">
        <v>73</v>
      </c>
      <c r="AY161" s="214" t="s">
        <v>145</v>
      </c>
    </row>
    <row r="162" spans="1:65" s="15" customFormat="1">
      <c r="B162" s="215"/>
      <c r="C162" s="216"/>
      <c r="D162" s="187" t="s">
        <v>158</v>
      </c>
      <c r="E162" s="217" t="s">
        <v>19</v>
      </c>
      <c r="F162" s="218" t="s">
        <v>170</v>
      </c>
      <c r="G162" s="216"/>
      <c r="H162" s="219">
        <v>0.36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158</v>
      </c>
      <c r="AU162" s="225" t="s">
        <v>83</v>
      </c>
      <c r="AV162" s="15" t="s">
        <v>152</v>
      </c>
      <c r="AW162" s="15" t="s">
        <v>35</v>
      </c>
      <c r="AX162" s="15" t="s">
        <v>81</v>
      </c>
      <c r="AY162" s="225" t="s">
        <v>145</v>
      </c>
    </row>
    <row r="163" spans="1:65" s="2" customFormat="1" ht="16.5" customHeight="1">
      <c r="A163" s="35"/>
      <c r="B163" s="36"/>
      <c r="C163" s="174" t="s">
        <v>8</v>
      </c>
      <c r="D163" s="174" t="s">
        <v>147</v>
      </c>
      <c r="E163" s="175" t="s">
        <v>289</v>
      </c>
      <c r="F163" s="176" t="s">
        <v>290</v>
      </c>
      <c r="G163" s="177" t="s">
        <v>150</v>
      </c>
      <c r="H163" s="178">
        <v>24</v>
      </c>
      <c r="I163" s="179"/>
      <c r="J163" s="180">
        <f>ROUND(I163*H163,2)</f>
        <v>0</v>
      </c>
      <c r="K163" s="176" t="s">
        <v>151</v>
      </c>
      <c r="L163" s="40"/>
      <c r="M163" s="181" t="s">
        <v>19</v>
      </c>
      <c r="N163" s="182" t="s">
        <v>44</v>
      </c>
      <c r="O163" s="65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5" t="s">
        <v>152</v>
      </c>
      <c r="AT163" s="185" t="s">
        <v>147</v>
      </c>
      <c r="AU163" s="185" t="s">
        <v>83</v>
      </c>
      <c r="AY163" s="18" t="s">
        <v>145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18" t="s">
        <v>81</v>
      </c>
      <c r="BK163" s="186">
        <f>ROUND(I163*H163,2)</f>
        <v>0</v>
      </c>
      <c r="BL163" s="18" t="s">
        <v>152</v>
      </c>
      <c r="BM163" s="185" t="s">
        <v>1284</v>
      </c>
    </row>
    <row r="164" spans="1:65" s="2" customFormat="1" ht="29.25">
      <c r="A164" s="35"/>
      <c r="B164" s="36"/>
      <c r="C164" s="37"/>
      <c r="D164" s="187" t="s">
        <v>154</v>
      </c>
      <c r="E164" s="37"/>
      <c r="F164" s="188" t="s">
        <v>292</v>
      </c>
      <c r="G164" s="37"/>
      <c r="H164" s="37"/>
      <c r="I164" s="189"/>
      <c r="J164" s="37"/>
      <c r="K164" s="37"/>
      <c r="L164" s="40"/>
      <c r="M164" s="190"/>
      <c r="N164" s="191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154</v>
      </c>
      <c r="AU164" s="18" t="s">
        <v>83</v>
      </c>
    </row>
    <row r="165" spans="1:65" s="2" customFormat="1">
      <c r="A165" s="35"/>
      <c r="B165" s="36"/>
      <c r="C165" s="37"/>
      <c r="D165" s="192" t="s">
        <v>156</v>
      </c>
      <c r="E165" s="37"/>
      <c r="F165" s="193" t="s">
        <v>293</v>
      </c>
      <c r="G165" s="37"/>
      <c r="H165" s="37"/>
      <c r="I165" s="189"/>
      <c r="J165" s="37"/>
      <c r="K165" s="37"/>
      <c r="L165" s="40"/>
      <c r="M165" s="190"/>
      <c r="N165" s="191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156</v>
      </c>
      <c r="AU165" s="18" t="s">
        <v>83</v>
      </c>
    </row>
    <row r="166" spans="1:65" s="13" customFormat="1" ht="22.5">
      <c r="B166" s="194"/>
      <c r="C166" s="195"/>
      <c r="D166" s="187" t="s">
        <v>158</v>
      </c>
      <c r="E166" s="196" t="s">
        <v>19</v>
      </c>
      <c r="F166" s="197" t="s">
        <v>294</v>
      </c>
      <c r="G166" s="195"/>
      <c r="H166" s="196" t="s">
        <v>19</v>
      </c>
      <c r="I166" s="198"/>
      <c r="J166" s="195"/>
      <c r="K166" s="195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158</v>
      </c>
      <c r="AU166" s="203" t="s">
        <v>83</v>
      </c>
      <c r="AV166" s="13" t="s">
        <v>81</v>
      </c>
      <c r="AW166" s="13" t="s">
        <v>35</v>
      </c>
      <c r="AX166" s="13" t="s">
        <v>73</v>
      </c>
      <c r="AY166" s="203" t="s">
        <v>145</v>
      </c>
    </row>
    <row r="167" spans="1:65" s="14" customFormat="1">
      <c r="B167" s="204"/>
      <c r="C167" s="205"/>
      <c r="D167" s="187" t="s">
        <v>158</v>
      </c>
      <c r="E167" s="206" t="s">
        <v>19</v>
      </c>
      <c r="F167" s="207" t="s">
        <v>1281</v>
      </c>
      <c r="G167" s="205"/>
      <c r="H167" s="208">
        <v>24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158</v>
      </c>
      <c r="AU167" s="214" t="s">
        <v>83</v>
      </c>
      <c r="AV167" s="14" t="s">
        <v>83</v>
      </c>
      <c r="AW167" s="14" t="s">
        <v>35</v>
      </c>
      <c r="AX167" s="14" t="s">
        <v>73</v>
      </c>
      <c r="AY167" s="214" t="s">
        <v>145</v>
      </c>
    </row>
    <row r="168" spans="1:65" s="15" customFormat="1">
      <c r="B168" s="215"/>
      <c r="C168" s="216"/>
      <c r="D168" s="187" t="s">
        <v>158</v>
      </c>
      <c r="E168" s="217" t="s">
        <v>19</v>
      </c>
      <c r="F168" s="218" t="s">
        <v>170</v>
      </c>
      <c r="G168" s="216"/>
      <c r="H168" s="219">
        <v>24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158</v>
      </c>
      <c r="AU168" s="225" t="s">
        <v>83</v>
      </c>
      <c r="AV168" s="15" t="s">
        <v>152</v>
      </c>
      <c r="AW168" s="15" t="s">
        <v>35</v>
      </c>
      <c r="AX168" s="15" t="s">
        <v>81</v>
      </c>
      <c r="AY168" s="225" t="s">
        <v>145</v>
      </c>
    </row>
    <row r="169" spans="1:65" s="12" customFormat="1" ht="22.9" customHeight="1">
      <c r="B169" s="158"/>
      <c r="C169" s="159"/>
      <c r="D169" s="160" t="s">
        <v>72</v>
      </c>
      <c r="E169" s="172" t="s">
        <v>217</v>
      </c>
      <c r="F169" s="172" t="s">
        <v>543</v>
      </c>
      <c r="G169" s="159"/>
      <c r="H169" s="159"/>
      <c r="I169" s="162"/>
      <c r="J169" s="173">
        <f>BK169</f>
        <v>0</v>
      </c>
      <c r="K169" s="159"/>
      <c r="L169" s="164"/>
      <c r="M169" s="165"/>
      <c r="N169" s="166"/>
      <c r="O169" s="166"/>
      <c r="P169" s="167">
        <f>SUM(P170:P183)</f>
        <v>0</v>
      </c>
      <c r="Q169" s="166"/>
      <c r="R169" s="167">
        <f>SUM(R170:R183)</f>
        <v>0.50712000000000002</v>
      </c>
      <c r="S169" s="166"/>
      <c r="T169" s="168">
        <f>SUM(T170:T183)</f>
        <v>10.522740000000002</v>
      </c>
      <c r="AR169" s="169" t="s">
        <v>81</v>
      </c>
      <c r="AT169" s="170" t="s">
        <v>72</v>
      </c>
      <c r="AU169" s="170" t="s">
        <v>81</v>
      </c>
      <c r="AY169" s="169" t="s">
        <v>145</v>
      </c>
      <c r="BK169" s="171">
        <f>SUM(BK170:BK183)</f>
        <v>0</v>
      </c>
    </row>
    <row r="170" spans="1:65" s="2" customFormat="1" ht="16.5" customHeight="1">
      <c r="A170" s="35"/>
      <c r="B170" s="36"/>
      <c r="C170" s="174" t="s">
        <v>266</v>
      </c>
      <c r="D170" s="174" t="s">
        <v>147</v>
      </c>
      <c r="E170" s="175" t="s">
        <v>570</v>
      </c>
      <c r="F170" s="176" t="s">
        <v>571</v>
      </c>
      <c r="G170" s="177" t="s">
        <v>203</v>
      </c>
      <c r="H170" s="178">
        <v>3.0630000000000002</v>
      </c>
      <c r="I170" s="179"/>
      <c r="J170" s="180">
        <f>ROUND(I170*H170,2)</f>
        <v>0</v>
      </c>
      <c r="K170" s="176" t="s">
        <v>151</v>
      </c>
      <c r="L170" s="40"/>
      <c r="M170" s="181" t="s">
        <v>19</v>
      </c>
      <c r="N170" s="182" t="s">
        <v>44</v>
      </c>
      <c r="O170" s="65"/>
      <c r="P170" s="183">
        <f>O170*H170</f>
        <v>0</v>
      </c>
      <c r="Q170" s="183">
        <v>0.12</v>
      </c>
      <c r="R170" s="183">
        <f>Q170*H170</f>
        <v>0.36756</v>
      </c>
      <c r="S170" s="183">
        <v>2.4900000000000002</v>
      </c>
      <c r="T170" s="184">
        <f>S170*H170</f>
        <v>7.6268700000000011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152</v>
      </c>
      <c r="AT170" s="185" t="s">
        <v>147</v>
      </c>
      <c r="AU170" s="185" t="s">
        <v>83</v>
      </c>
      <c r="AY170" s="18" t="s">
        <v>145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81</v>
      </c>
      <c r="BK170" s="186">
        <f>ROUND(I170*H170,2)</f>
        <v>0</v>
      </c>
      <c r="BL170" s="18" t="s">
        <v>152</v>
      </c>
      <c r="BM170" s="185" t="s">
        <v>1285</v>
      </c>
    </row>
    <row r="171" spans="1:65" s="2" customFormat="1">
      <c r="A171" s="35"/>
      <c r="B171" s="36"/>
      <c r="C171" s="37"/>
      <c r="D171" s="187" t="s">
        <v>154</v>
      </c>
      <c r="E171" s="37"/>
      <c r="F171" s="188" t="s">
        <v>573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154</v>
      </c>
      <c r="AU171" s="18" t="s">
        <v>83</v>
      </c>
    </row>
    <row r="172" spans="1:65" s="2" customFormat="1">
      <c r="A172" s="35"/>
      <c r="B172" s="36"/>
      <c r="C172" s="37"/>
      <c r="D172" s="192" t="s">
        <v>156</v>
      </c>
      <c r="E172" s="37"/>
      <c r="F172" s="193" t="s">
        <v>574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156</v>
      </c>
      <c r="AU172" s="18" t="s">
        <v>83</v>
      </c>
    </row>
    <row r="173" spans="1:65" s="13" customFormat="1">
      <c r="B173" s="194"/>
      <c r="C173" s="195"/>
      <c r="D173" s="187" t="s">
        <v>158</v>
      </c>
      <c r="E173" s="196" t="s">
        <v>19</v>
      </c>
      <c r="F173" s="197" t="s">
        <v>1286</v>
      </c>
      <c r="G173" s="195"/>
      <c r="H173" s="196" t="s">
        <v>19</v>
      </c>
      <c r="I173" s="198"/>
      <c r="J173" s="195"/>
      <c r="K173" s="195"/>
      <c r="L173" s="199"/>
      <c r="M173" s="200"/>
      <c r="N173" s="201"/>
      <c r="O173" s="201"/>
      <c r="P173" s="201"/>
      <c r="Q173" s="201"/>
      <c r="R173" s="201"/>
      <c r="S173" s="201"/>
      <c r="T173" s="202"/>
      <c r="AT173" s="203" t="s">
        <v>158</v>
      </c>
      <c r="AU173" s="203" t="s">
        <v>83</v>
      </c>
      <c r="AV173" s="13" t="s">
        <v>81</v>
      </c>
      <c r="AW173" s="13" t="s">
        <v>35</v>
      </c>
      <c r="AX173" s="13" t="s">
        <v>73</v>
      </c>
      <c r="AY173" s="203" t="s">
        <v>145</v>
      </c>
    </row>
    <row r="174" spans="1:65" s="14" customFormat="1">
      <c r="B174" s="204"/>
      <c r="C174" s="205"/>
      <c r="D174" s="187" t="s">
        <v>158</v>
      </c>
      <c r="E174" s="206" t="s">
        <v>19</v>
      </c>
      <c r="F174" s="207" t="s">
        <v>1287</v>
      </c>
      <c r="G174" s="205"/>
      <c r="H174" s="208">
        <v>1.395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158</v>
      </c>
      <c r="AU174" s="214" t="s">
        <v>83</v>
      </c>
      <c r="AV174" s="14" t="s">
        <v>83</v>
      </c>
      <c r="AW174" s="14" t="s">
        <v>35</v>
      </c>
      <c r="AX174" s="14" t="s">
        <v>73</v>
      </c>
      <c r="AY174" s="214" t="s">
        <v>145</v>
      </c>
    </row>
    <row r="175" spans="1:65" s="13" customFormat="1">
      <c r="B175" s="194"/>
      <c r="C175" s="195"/>
      <c r="D175" s="187" t="s">
        <v>158</v>
      </c>
      <c r="E175" s="196" t="s">
        <v>19</v>
      </c>
      <c r="F175" s="197" t="s">
        <v>1288</v>
      </c>
      <c r="G175" s="195"/>
      <c r="H175" s="196" t="s">
        <v>19</v>
      </c>
      <c r="I175" s="198"/>
      <c r="J175" s="195"/>
      <c r="K175" s="195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158</v>
      </c>
      <c r="AU175" s="203" t="s">
        <v>83</v>
      </c>
      <c r="AV175" s="13" t="s">
        <v>81</v>
      </c>
      <c r="AW175" s="13" t="s">
        <v>35</v>
      </c>
      <c r="AX175" s="13" t="s">
        <v>73</v>
      </c>
      <c r="AY175" s="203" t="s">
        <v>145</v>
      </c>
    </row>
    <row r="176" spans="1:65" s="14" customFormat="1">
      <c r="B176" s="204"/>
      <c r="C176" s="205"/>
      <c r="D176" s="187" t="s">
        <v>158</v>
      </c>
      <c r="E176" s="206" t="s">
        <v>19</v>
      </c>
      <c r="F176" s="207" t="s">
        <v>1289</v>
      </c>
      <c r="G176" s="205"/>
      <c r="H176" s="208">
        <v>1.6679999999999999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158</v>
      </c>
      <c r="AU176" s="214" t="s">
        <v>83</v>
      </c>
      <c r="AV176" s="14" t="s">
        <v>83</v>
      </c>
      <c r="AW176" s="14" t="s">
        <v>35</v>
      </c>
      <c r="AX176" s="14" t="s">
        <v>73</v>
      </c>
      <c r="AY176" s="214" t="s">
        <v>145</v>
      </c>
    </row>
    <row r="177" spans="1:65" s="15" customFormat="1">
      <c r="B177" s="215"/>
      <c r="C177" s="216"/>
      <c r="D177" s="187" t="s">
        <v>158</v>
      </c>
      <c r="E177" s="217" t="s">
        <v>19</v>
      </c>
      <c r="F177" s="218" t="s">
        <v>170</v>
      </c>
      <c r="G177" s="216"/>
      <c r="H177" s="219">
        <v>3.0630000000000002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158</v>
      </c>
      <c r="AU177" s="225" t="s">
        <v>83</v>
      </c>
      <c r="AV177" s="15" t="s">
        <v>152</v>
      </c>
      <c r="AW177" s="15" t="s">
        <v>35</v>
      </c>
      <c r="AX177" s="15" t="s">
        <v>81</v>
      </c>
      <c r="AY177" s="225" t="s">
        <v>145</v>
      </c>
    </row>
    <row r="178" spans="1:65" s="2" customFormat="1" ht="16.5" customHeight="1">
      <c r="A178" s="35"/>
      <c r="B178" s="36"/>
      <c r="C178" s="174" t="s">
        <v>274</v>
      </c>
      <c r="D178" s="174" t="s">
        <v>147</v>
      </c>
      <c r="E178" s="175" t="s">
        <v>1290</v>
      </c>
      <c r="F178" s="176" t="s">
        <v>1291</v>
      </c>
      <c r="G178" s="177" t="s">
        <v>203</v>
      </c>
      <c r="H178" s="178">
        <v>1.163</v>
      </c>
      <c r="I178" s="179"/>
      <c r="J178" s="180">
        <f>ROUND(I178*H178,2)</f>
        <v>0</v>
      </c>
      <c r="K178" s="176" t="s">
        <v>151</v>
      </c>
      <c r="L178" s="40"/>
      <c r="M178" s="181" t="s">
        <v>19</v>
      </c>
      <c r="N178" s="182" t="s">
        <v>44</v>
      </c>
      <c r="O178" s="65"/>
      <c r="P178" s="183">
        <f>O178*H178</f>
        <v>0</v>
      </c>
      <c r="Q178" s="183">
        <v>0.12</v>
      </c>
      <c r="R178" s="183">
        <f>Q178*H178</f>
        <v>0.13955999999999999</v>
      </c>
      <c r="S178" s="183">
        <v>2.4900000000000002</v>
      </c>
      <c r="T178" s="184">
        <f>S178*H178</f>
        <v>2.8958700000000004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152</v>
      </c>
      <c r="AT178" s="185" t="s">
        <v>147</v>
      </c>
      <c r="AU178" s="185" t="s">
        <v>83</v>
      </c>
      <c r="AY178" s="18" t="s">
        <v>145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81</v>
      </c>
      <c r="BK178" s="186">
        <f>ROUND(I178*H178,2)</f>
        <v>0</v>
      </c>
      <c r="BL178" s="18" t="s">
        <v>152</v>
      </c>
      <c r="BM178" s="185" t="s">
        <v>1292</v>
      </c>
    </row>
    <row r="179" spans="1:65" s="2" customFormat="1" ht="19.5">
      <c r="A179" s="35"/>
      <c r="B179" s="36"/>
      <c r="C179" s="37"/>
      <c r="D179" s="187" t="s">
        <v>154</v>
      </c>
      <c r="E179" s="37"/>
      <c r="F179" s="188" t="s">
        <v>1293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154</v>
      </c>
      <c r="AU179" s="18" t="s">
        <v>83</v>
      </c>
    </row>
    <row r="180" spans="1:65" s="2" customFormat="1">
      <c r="A180" s="35"/>
      <c r="B180" s="36"/>
      <c r="C180" s="37"/>
      <c r="D180" s="192" t="s">
        <v>156</v>
      </c>
      <c r="E180" s="37"/>
      <c r="F180" s="193" t="s">
        <v>1294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156</v>
      </c>
      <c r="AU180" s="18" t="s">
        <v>83</v>
      </c>
    </row>
    <row r="181" spans="1:65" s="13" customFormat="1">
      <c r="B181" s="194"/>
      <c r="C181" s="195"/>
      <c r="D181" s="187" t="s">
        <v>158</v>
      </c>
      <c r="E181" s="196" t="s">
        <v>19</v>
      </c>
      <c r="F181" s="197" t="s">
        <v>1295</v>
      </c>
      <c r="G181" s="195"/>
      <c r="H181" s="196" t="s">
        <v>19</v>
      </c>
      <c r="I181" s="198"/>
      <c r="J181" s="195"/>
      <c r="K181" s="195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158</v>
      </c>
      <c r="AU181" s="203" t="s">
        <v>83</v>
      </c>
      <c r="AV181" s="13" t="s">
        <v>81</v>
      </c>
      <c r="AW181" s="13" t="s">
        <v>35</v>
      </c>
      <c r="AX181" s="13" t="s">
        <v>73</v>
      </c>
      <c r="AY181" s="203" t="s">
        <v>145</v>
      </c>
    </row>
    <row r="182" spans="1:65" s="14" customFormat="1">
      <c r="B182" s="204"/>
      <c r="C182" s="205"/>
      <c r="D182" s="187" t="s">
        <v>158</v>
      </c>
      <c r="E182" s="206" t="s">
        <v>19</v>
      </c>
      <c r="F182" s="207" t="s">
        <v>1296</v>
      </c>
      <c r="G182" s="205"/>
      <c r="H182" s="208">
        <v>1.163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158</v>
      </c>
      <c r="AU182" s="214" t="s">
        <v>83</v>
      </c>
      <c r="AV182" s="14" t="s">
        <v>83</v>
      </c>
      <c r="AW182" s="14" t="s">
        <v>35</v>
      </c>
      <c r="AX182" s="14" t="s">
        <v>73</v>
      </c>
      <c r="AY182" s="214" t="s">
        <v>145</v>
      </c>
    </row>
    <row r="183" spans="1:65" s="15" customFormat="1">
      <c r="B183" s="215"/>
      <c r="C183" s="216"/>
      <c r="D183" s="187" t="s">
        <v>158</v>
      </c>
      <c r="E183" s="217" t="s">
        <v>19</v>
      </c>
      <c r="F183" s="218" t="s">
        <v>170</v>
      </c>
      <c r="G183" s="216"/>
      <c r="H183" s="219">
        <v>1.163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158</v>
      </c>
      <c r="AU183" s="225" t="s">
        <v>83</v>
      </c>
      <c r="AV183" s="15" t="s">
        <v>152</v>
      </c>
      <c r="AW183" s="15" t="s">
        <v>35</v>
      </c>
      <c r="AX183" s="15" t="s">
        <v>81</v>
      </c>
      <c r="AY183" s="225" t="s">
        <v>145</v>
      </c>
    </row>
    <row r="184" spans="1:65" s="12" customFormat="1" ht="22.9" customHeight="1">
      <c r="B184" s="158"/>
      <c r="C184" s="159"/>
      <c r="D184" s="160" t="s">
        <v>72</v>
      </c>
      <c r="E184" s="172" t="s">
        <v>630</v>
      </c>
      <c r="F184" s="172" t="s">
        <v>631</v>
      </c>
      <c r="G184" s="159"/>
      <c r="H184" s="159"/>
      <c r="I184" s="162"/>
      <c r="J184" s="173">
        <f>BK184</f>
        <v>0</v>
      </c>
      <c r="K184" s="159"/>
      <c r="L184" s="164"/>
      <c r="M184" s="165"/>
      <c r="N184" s="166"/>
      <c r="O184" s="166"/>
      <c r="P184" s="167">
        <f>SUM(P185:P227)</f>
        <v>0</v>
      </c>
      <c r="Q184" s="166"/>
      <c r="R184" s="167">
        <f>SUM(R185:R227)</f>
        <v>0</v>
      </c>
      <c r="S184" s="166"/>
      <c r="T184" s="168">
        <f>SUM(T185:T227)</f>
        <v>0</v>
      </c>
      <c r="AR184" s="169" t="s">
        <v>81</v>
      </c>
      <c r="AT184" s="170" t="s">
        <v>72</v>
      </c>
      <c r="AU184" s="170" t="s">
        <v>81</v>
      </c>
      <c r="AY184" s="169" t="s">
        <v>145</v>
      </c>
      <c r="BK184" s="171">
        <f>SUM(BK185:BK227)</f>
        <v>0</v>
      </c>
    </row>
    <row r="185" spans="1:65" s="2" customFormat="1" ht="24.2" customHeight="1">
      <c r="A185" s="35"/>
      <c r="B185" s="36"/>
      <c r="C185" s="174" t="s">
        <v>280</v>
      </c>
      <c r="D185" s="174" t="s">
        <v>147</v>
      </c>
      <c r="E185" s="175" t="s">
        <v>647</v>
      </c>
      <c r="F185" s="176" t="s">
        <v>648</v>
      </c>
      <c r="G185" s="177" t="s">
        <v>225</v>
      </c>
      <c r="H185" s="178">
        <v>31.521999999999998</v>
      </c>
      <c r="I185" s="179"/>
      <c r="J185" s="180">
        <f>ROUND(I185*H185,2)</f>
        <v>0</v>
      </c>
      <c r="K185" s="176" t="s">
        <v>151</v>
      </c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152</v>
      </c>
      <c r="AT185" s="185" t="s">
        <v>147</v>
      </c>
      <c r="AU185" s="185" t="s">
        <v>83</v>
      </c>
      <c r="AY185" s="18" t="s">
        <v>145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81</v>
      </c>
      <c r="BK185" s="186">
        <f>ROUND(I185*H185,2)</f>
        <v>0</v>
      </c>
      <c r="BL185" s="18" t="s">
        <v>152</v>
      </c>
      <c r="BM185" s="185" t="s">
        <v>1297</v>
      </c>
    </row>
    <row r="186" spans="1:65" s="2" customFormat="1" ht="29.25">
      <c r="A186" s="35"/>
      <c r="B186" s="36"/>
      <c r="C186" s="37"/>
      <c r="D186" s="187" t="s">
        <v>154</v>
      </c>
      <c r="E186" s="37"/>
      <c r="F186" s="188" t="s">
        <v>650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154</v>
      </c>
      <c r="AU186" s="18" t="s">
        <v>83</v>
      </c>
    </row>
    <row r="187" spans="1:65" s="2" customFormat="1">
      <c r="A187" s="35"/>
      <c r="B187" s="36"/>
      <c r="C187" s="37"/>
      <c r="D187" s="192" t="s">
        <v>156</v>
      </c>
      <c r="E187" s="37"/>
      <c r="F187" s="193" t="s">
        <v>651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156</v>
      </c>
      <c r="AU187" s="18" t="s">
        <v>83</v>
      </c>
    </row>
    <row r="188" spans="1:65" s="13" customFormat="1">
      <c r="B188" s="194"/>
      <c r="C188" s="195"/>
      <c r="D188" s="187" t="s">
        <v>158</v>
      </c>
      <c r="E188" s="196" t="s">
        <v>19</v>
      </c>
      <c r="F188" s="197" t="s">
        <v>1298</v>
      </c>
      <c r="G188" s="195"/>
      <c r="H188" s="196" t="s">
        <v>19</v>
      </c>
      <c r="I188" s="198"/>
      <c r="J188" s="195"/>
      <c r="K188" s="195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158</v>
      </c>
      <c r="AU188" s="203" t="s">
        <v>83</v>
      </c>
      <c r="AV188" s="13" t="s">
        <v>81</v>
      </c>
      <c r="AW188" s="13" t="s">
        <v>35</v>
      </c>
      <c r="AX188" s="13" t="s">
        <v>73</v>
      </c>
      <c r="AY188" s="203" t="s">
        <v>145</v>
      </c>
    </row>
    <row r="189" spans="1:65" s="14" customFormat="1">
      <c r="B189" s="204"/>
      <c r="C189" s="205"/>
      <c r="D189" s="187" t="s">
        <v>158</v>
      </c>
      <c r="E189" s="206" t="s">
        <v>19</v>
      </c>
      <c r="F189" s="207" t="s">
        <v>1299</v>
      </c>
      <c r="G189" s="205"/>
      <c r="H189" s="208">
        <v>3.4740000000000002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158</v>
      </c>
      <c r="AU189" s="214" t="s">
        <v>83</v>
      </c>
      <c r="AV189" s="14" t="s">
        <v>83</v>
      </c>
      <c r="AW189" s="14" t="s">
        <v>35</v>
      </c>
      <c r="AX189" s="14" t="s">
        <v>73</v>
      </c>
      <c r="AY189" s="214" t="s">
        <v>145</v>
      </c>
    </row>
    <row r="190" spans="1:65" s="13" customFormat="1">
      <c r="B190" s="194"/>
      <c r="C190" s="195"/>
      <c r="D190" s="187" t="s">
        <v>158</v>
      </c>
      <c r="E190" s="196" t="s">
        <v>19</v>
      </c>
      <c r="F190" s="197" t="s">
        <v>1288</v>
      </c>
      <c r="G190" s="195"/>
      <c r="H190" s="196" t="s">
        <v>19</v>
      </c>
      <c r="I190" s="198"/>
      <c r="J190" s="195"/>
      <c r="K190" s="195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158</v>
      </c>
      <c r="AU190" s="203" t="s">
        <v>83</v>
      </c>
      <c r="AV190" s="13" t="s">
        <v>81</v>
      </c>
      <c r="AW190" s="13" t="s">
        <v>35</v>
      </c>
      <c r="AX190" s="13" t="s">
        <v>73</v>
      </c>
      <c r="AY190" s="203" t="s">
        <v>145</v>
      </c>
    </row>
    <row r="191" spans="1:65" s="14" customFormat="1">
      <c r="B191" s="204"/>
      <c r="C191" s="205"/>
      <c r="D191" s="187" t="s">
        <v>158</v>
      </c>
      <c r="E191" s="206" t="s">
        <v>19</v>
      </c>
      <c r="F191" s="207" t="s">
        <v>1300</v>
      </c>
      <c r="G191" s="205"/>
      <c r="H191" s="208">
        <v>4.1529999999999996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158</v>
      </c>
      <c r="AU191" s="214" t="s">
        <v>83</v>
      </c>
      <c r="AV191" s="14" t="s">
        <v>83</v>
      </c>
      <c r="AW191" s="14" t="s">
        <v>35</v>
      </c>
      <c r="AX191" s="14" t="s">
        <v>73</v>
      </c>
      <c r="AY191" s="214" t="s">
        <v>145</v>
      </c>
    </row>
    <row r="192" spans="1:65" s="13" customFormat="1">
      <c r="B192" s="194"/>
      <c r="C192" s="195"/>
      <c r="D192" s="187" t="s">
        <v>158</v>
      </c>
      <c r="E192" s="196" t="s">
        <v>19</v>
      </c>
      <c r="F192" s="197" t="s">
        <v>1295</v>
      </c>
      <c r="G192" s="195"/>
      <c r="H192" s="196" t="s">
        <v>19</v>
      </c>
      <c r="I192" s="198"/>
      <c r="J192" s="195"/>
      <c r="K192" s="195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158</v>
      </c>
      <c r="AU192" s="203" t="s">
        <v>83</v>
      </c>
      <c r="AV192" s="13" t="s">
        <v>81</v>
      </c>
      <c r="AW192" s="13" t="s">
        <v>35</v>
      </c>
      <c r="AX192" s="13" t="s">
        <v>73</v>
      </c>
      <c r="AY192" s="203" t="s">
        <v>145</v>
      </c>
    </row>
    <row r="193" spans="1:65" s="14" customFormat="1">
      <c r="B193" s="204"/>
      <c r="C193" s="205"/>
      <c r="D193" s="187" t="s">
        <v>158</v>
      </c>
      <c r="E193" s="206" t="s">
        <v>19</v>
      </c>
      <c r="F193" s="207" t="s">
        <v>1301</v>
      </c>
      <c r="G193" s="205"/>
      <c r="H193" s="208">
        <v>2.895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158</v>
      </c>
      <c r="AU193" s="214" t="s">
        <v>83</v>
      </c>
      <c r="AV193" s="14" t="s">
        <v>83</v>
      </c>
      <c r="AW193" s="14" t="s">
        <v>35</v>
      </c>
      <c r="AX193" s="14" t="s">
        <v>73</v>
      </c>
      <c r="AY193" s="214" t="s">
        <v>145</v>
      </c>
    </row>
    <row r="194" spans="1:65" s="13" customFormat="1">
      <c r="B194" s="194"/>
      <c r="C194" s="195"/>
      <c r="D194" s="187" t="s">
        <v>158</v>
      </c>
      <c r="E194" s="196" t="s">
        <v>19</v>
      </c>
      <c r="F194" s="197" t="s">
        <v>1261</v>
      </c>
      <c r="G194" s="195"/>
      <c r="H194" s="196" t="s">
        <v>19</v>
      </c>
      <c r="I194" s="198"/>
      <c r="J194" s="195"/>
      <c r="K194" s="195"/>
      <c r="L194" s="199"/>
      <c r="M194" s="200"/>
      <c r="N194" s="201"/>
      <c r="O194" s="201"/>
      <c r="P194" s="201"/>
      <c r="Q194" s="201"/>
      <c r="R194" s="201"/>
      <c r="S194" s="201"/>
      <c r="T194" s="202"/>
      <c r="AT194" s="203" t="s">
        <v>158</v>
      </c>
      <c r="AU194" s="203" t="s">
        <v>83</v>
      </c>
      <c r="AV194" s="13" t="s">
        <v>81</v>
      </c>
      <c r="AW194" s="13" t="s">
        <v>35</v>
      </c>
      <c r="AX194" s="13" t="s">
        <v>73</v>
      </c>
      <c r="AY194" s="203" t="s">
        <v>145</v>
      </c>
    </row>
    <row r="195" spans="1:65" s="14" customFormat="1">
      <c r="B195" s="204"/>
      <c r="C195" s="205"/>
      <c r="D195" s="187" t="s">
        <v>158</v>
      </c>
      <c r="E195" s="206" t="s">
        <v>19</v>
      </c>
      <c r="F195" s="207" t="s">
        <v>1302</v>
      </c>
      <c r="G195" s="205"/>
      <c r="H195" s="208">
        <v>21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158</v>
      </c>
      <c r="AU195" s="214" t="s">
        <v>83</v>
      </c>
      <c r="AV195" s="14" t="s">
        <v>83</v>
      </c>
      <c r="AW195" s="14" t="s">
        <v>35</v>
      </c>
      <c r="AX195" s="14" t="s">
        <v>73</v>
      </c>
      <c r="AY195" s="214" t="s">
        <v>145</v>
      </c>
    </row>
    <row r="196" spans="1:65" s="15" customFormat="1">
      <c r="B196" s="215"/>
      <c r="C196" s="216"/>
      <c r="D196" s="187" t="s">
        <v>158</v>
      </c>
      <c r="E196" s="217" t="s">
        <v>19</v>
      </c>
      <c r="F196" s="218" t="s">
        <v>170</v>
      </c>
      <c r="G196" s="216"/>
      <c r="H196" s="219">
        <v>31.521999999999998</v>
      </c>
      <c r="I196" s="220"/>
      <c r="J196" s="216"/>
      <c r="K196" s="216"/>
      <c r="L196" s="221"/>
      <c r="M196" s="222"/>
      <c r="N196" s="223"/>
      <c r="O196" s="223"/>
      <c r="P196" s="223"/>
      <c r="Q196" s="223"/>
      <c r="R196" s="223"/>
      <c r="S196" s="223"/>
      <c r="T196" s="224"/>
      <c r="AT196" s="225" t="s">
        <v>158</v>
      </c>
      <c r="AU196" s="225" t="s">
        <v>83</v>
      </c>
      <c r="AV196" s="15" t="s">
        <v>152</v>
      </c>
      <c r="AW196" s="15" t="s">
        <v>35</v>
      </c>
      <c r="AX196" s="15" t="s">
        <v>81</v>
      </c>
      <c r="AY196" s="225" t="s">
        <v>145</v>
      </c>
    </row>
    <row r="197" spans="1:65" s="2" customFormat="1" ht="24.2" customHeight="1">
      <c r="A197" s="35"/>
      <c r="B197" s="36"/>
      <c r="C197" s="174" t="s">
        <v>288</v>
      </c>
      <c r="D197" s="174" t="s">
        <v>147</v>
      </c>
      <c r="E197" s="175" t="s">
        <v>666</v>
      </c>
      <c r="F197" s="176" t="s">
        <v>667</v>
      </c>
      <c r="G197" s="177" t="s">
        <v>225</v>
      </c>
      <c r="H197" s="178">
        <v>10.522</v>
      </c>
      <c r="I197" s="179"/>
      <c r="J197" s="180">
        <f>ROUND(I197*H197,2)</f>
        <v>0</v>
      </c>
      <c r="K197" s="176" t="s">
        <v>151</v>
      </c>
      <c r="L197" s="40"/>
      <c r="M197" s="181" t="s">
        <v>19</v>
      </c>
      <c r="N197" s="182" t="s">
        <v>44</v>
      </c>
      <c r="O197" s="65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152</v>
      </c>
      <c r="AT197" s="185" t="s">
        <v>147</v>
      </c>
      <c r="AU197" s="185" t="s">
        <v>83</v>
      </c>
      <c r="AY197" s="18" t="s">
        <v>145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81</v>
      </c>
      <c r="BK197" s="186">
        <f>ROUND(I197*H197,2)</f>
        <v>0</v>
      </c>
      <c r="BL197" s="18" t="s">
        <v>152</v>
      </c>
      <c r="BM197" s="185" t="s">
        <v>1303</v>
      </c>
    </row>
    <row r="198" spans="1:65" s="2" customFormat="1" ht="19.5">
      <c r="A198" s="35"/>
      <c r="B198" s="36"/>
      <c r="C198" s="37"/>
      <c r="D198" s="187" t="s">
        <v>154</v>
      </c>
      <c r="E198" s="37"/>
      <c r="F198" s="188" t="s">
        <v>669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154</v>
      </c>
      <c r="AU198" s="18" t="s">
        <v>83</v>
      </c>
    </row>
    <row r="199" spans="1:65" s="2" customFormat="1">
      <c r="A199" s="35"/>
      <c r="B199" s="36"/>
      <c r="C199" s="37"/>
      <c r="D199" s="192" t="s">
        <v>156</v>
      </c>
      <c r="E199" s="37"/>
      <c r="F199" s="193" t="s">
        <v>670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156</v>
      </c>
      <c r="AU199" s="18" t="s">
        <v>83</v>
      </c>
    </row>
    <row r="200" spans="1:65" s="13" customFormat="1">
      <c r="B200" s="194"/>
      <c r="C200" s="195"/>
      <c r="D200" s="187" t="s">
        <v>158</v>
      </c>
      <c r="E200" s="196" t="s">
        <v>19</v>
      </c>
      <c r="F200" s="197" t="s">
        <v>1298</v>
      </c>
      <c r="G200" s="195"/>
      <c r="H200" s="196" t="s">
        <v>19</v>
      </c>
      <c r="I200" s="198"/>
      <c r="J200" s="195"/>
      <c r="K200" s="195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158</v>
      </c>
      <c r="AU200" s="203" t="s">
        <v>83</v>
      </c>
      <c r="AV200" s="13" t="s">
        <v>81</v>
      </c>
      <c r="AW200" s="13" t="s">
        <v>35</v>
      </c>
      <c r="AX200" s="13" t="s">
        <v>73</v>
      </c>
      <c r="AY200" s="203" t="s">
        <v>145</v>
      </c>
    </row>
    <row r="201" spans="1:65" s="14" customFormat="1">
      <c r="B201" s="204"/>
      <c r="C201" s="205"/>
      <c r="D201" s="187" t="s">
        <v>158</v>
      </c>
      <c r="E201" s="206" t="s">
        <v>19</v>
      </c>
      <c r="F201" s="207" t="s">
        <v>1299</v>
      </c>
      <c r="G201" s="205"/>
      <c r="H201" s="208">
        <v>3.4740000000000002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158</v>
      </c>
      <c r="AU201" s="214" t="s">
        <v>83</v>
      </c>
      <c r="AV201" s="14" t="s">
        <v>83</v>
      </c>
      <c r="AW201" s="14" t="s">
        <v>35</v>
      </c>
      <c r="AX201" s="14" t="s">
        <v>73</v>
      </c>
      <c r="AY201" s="214" t="s">
        <v>145</v>
      </c>
    </row>
    <row r="202" spans="1:65" s="13" customFormat="1">
      <c r="B202" s="194"/>
      <c r="C202" s="195"/>
      <c r="D202" s="187" t="s">
        <v>158</v>
      </c>
      <c r="E202" s="196" t="s">
        <v>19</v>
      </c>
      <c r="F202" s="197" t="s">
        <v>1288</v>
      </c>
      <c r="G202" s="195"/>
      <c r="H202" s="196" t="s">
        <v>19</v>
      </c>
      <c r="I202" s="198"/>
      <c r="J202" s="195"/>
      <c r="K202" s="195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158</v>
      </c>
      <c r="AU202" s="203" t="s">
        <v>83</v>
      </c>
      <c r="AV202" s="13" t="s">
        <v>81</v>
      </c>
      <c r="AW202" s="13" t="s">
        <v>35</v>
      </c>
      <c r="AX202" s="13" t="s">
        <v>73</v>
      </c>
      <c r="AY202" s="203" t="s">
        <v>145</v>
      </c>
    </row>
    <row r="203" spans="1:65" s="14" customFormat="1">
      <c r="B203" s="204"/>
      <c r="C203" s="205"/>
      <c r="D203" s="187" t="s">
        <v>158</v>
      </c>
      <c r="E203" s="206" t="s">
        <v>19</v>
      </c>
      <c r="F203" s="207" t="s">
        <v>1300</v>
      </c>
      <c r="G203" s="205"/>
      <c r="H203" s="208">
        <v>4.1529999999999996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158</v>
      </c>
      <c r="AU203" s="214" t="s">
        <v>83</v>
      </c>
      <c r="AV203" s="14" t="s">
        <v>83</v>
      </c>
      <c r="AW203" s="14" t="s">
        <v>35</v>
      </c>
      <c r="AX203" s="14" t="s">
        <v>73</v>
      </c>
      <c r="AY203" s="214" t="s">
        <v>145</v>
      </c>
    </row>
    <row r="204" spans="1:65" s="13" customFormat="1">
      <c r="B204" s="194"/>
      <c r="C204" s="195"/>
      <c r="D204" s="187" t="s">
        <v>158</v>
      </c>
      <c r="E204" s="196" t="s">
        <v>19</v>
      </c>
      <c r="F204" s="197" t="s">
        <v>1295</v>
      </c>
      <c r="G204" s="195"/>
      <c r="H204" s="196" t="s">
        <v>19</v>
      </c>
      <c r="I204" s="198"/>
      <c r="J204" s="195"/>
      <c r="K204" s="195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158</v>
      </c>
      <c r="AU204" s="203" t="s">
        <v>83</v>
      </c>
      <c r="AV204" s="13" t="s">
        <v>81</v>
      </c>
      <c r="AW204" s="13" t="s">
        <v>35</v>
      </c>
      <c r="AX204" s="13" t="s">
        <v>73</v>
      </c>
      <c r="AY204" s="203" t="s">
        <v>145</v>
      </c>
    </row>
    <row r="205" spans="1:65" s="14" customFormat="1">
      <c r="B205" s="204"/>
      <c r="C205" s="205"/>
      <c r="D205" s="187" t="s">
        <v>158</v>
      </c>
      <c r="E205" s="206" t="s">
        <v>19</v>
      </c>
      <c r="F205" s="207" t="s">
        <v>1301</v>
      </c>
      <c r="G205" s="205"/>
      <c r="H205" s="208">
        <v>2.895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158</v>
      </c>
      <c r="AU205" s="214" t="s">
        <v>83</v>
      </c>
      <c r="AV205" s="14" t="s">
        <v>83</v>
      </c>
      <c r="AW205" s="14" t="s">
        <v>35</v>
      </c>
      <c r="AX205" s="14" t="s">
        <v>73</v>
      </c>
      <c r="AY205" s="214" t="s">
        <v>145</v>
      </c>
    </row>
    <row r="206" spans="1:65" s="15" customFormat="1">
      <c r="B206" s="215"/>
      <c r="C206" s="216"/>
      <c r="D206" s="187" t="s">
        <v>158</v>
      </c>
      <c r="E206" s="217" t="s">
        <v>19</v>
      </c>
      <c r="F206" s="218" t="s">
        <v>170</v>
      </c>
      <c r="G206" s="216"/>
      <c r="H206" s="219">
        <v>10.522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158</v>
      </c>
      <c r="AU206" s="225" t="s">
        <v>83</v>
      </c>
      <c r="AV206" s="15" t="s">
        <v>152</v>
      </c>
      <c r="AW206" s="15" t="s">
        <v>35</v>
      </c>
      <c r="AX206" s="15" t="s">
        <v>81</v>
      </c>
      <c r="AY206" s="225" t="s">
        <v>145</v>
      </c>
    </row>
    <row r="207" spans="1:65" s="2" customFormat="1" ht="16.5" customHeight="1">
      <c r="A207" s="35"/>
      <c r="B207" s="36"/>
      <c r="C207" s="174" t="s">
        <v>296</v>
      </c>
      <c r="D207" s="174" t="s">
        <v>147</v>
      </c>
      <c r="E207" s="175" t="s">
        <v>675</v>
      </c>
      <c r="F207" s="176" t="s">
        <v>676</v>
      </c>
      <c r="G207" s="177" t="s">
        <v>225</v>
      </c>
      <c r="H207" s="178">
        <v>63.131999999999998</v>
      </c>
      <c r="I207" s="179"/>
      <c r="J207" s="180">
        <f>ROUND(I207*H207,2)</f>
        <v>0</v>
      </c>
      <c r="K207" s="176" t="s">
        <v>151</v>
      </c>
      <c r="L207" s="40"/>
      <c r="M207" s="181" t="s">
        <v>19</v>
      </c>
      <c r="N207" s="182" t="s">
        <v>44</v>
      </c>
      <c r="O207" s="65"/>
      <c r="P207" s="183">
        <f>O207*H207</f>
        <v>0</v>
      </c>
      <c r="Q207" s="183">
        <v>0</v>
      </c>
      <c r="R207" s="183">
        <f>Q207*H207</f>
        <v>0</v>
      </c>
      <c r="S207" s="183">
        <v>0</v>
      </c>
      <c r="T207" s="18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85" t="s">
        <v>152</v>
      </c>
      <c r="AT207" s="185" t="s">
        <v>147</v>
      </c>
      <c r="AU207" s="185" t="s">
        <v>83</v>
      </c>
      <c r="AY207" s="18" t="s">
        <v>145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18" t="s">
        <v>81</v>
      </c>
      <c r="BK207" s="186">
        <f>ROUND(I207*H207,2)</f>
        <v>0</v>
      </c>
      <c r="BL207" s="18" t="s">
        <v>152</v>
      </c>
      <c r="BM207" s="185" t="s">
        <v>1304</v>
      </c>
    </row>
    <row r="208" spans="1:65" s="2" customFormat="1" ht="29.25">
      <c r="A208" s="35"/>
      <c r="B208" s="36"/>
      <c r="C208" s="37"/>
      <c r="D208" s="187" t="s">
        <v>154</v>
      </c>
      <c r="E208" s="37"/>
      <c r="F208" s="188" t="s">
        <v>678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154</v>
      </c>
      <c r="AU208" s="18" t="s">
        <v>83</v>
      </c>
    </row>
    <row r="209" spans="1:65" s="2" customFormat="1">
      <c r="A209" s="35"/>
      <c r="B209" s="36"/>
      <c r="C209" s="37"/>
      <c r="D209" s="192" t="s">
        <v>156</v>
      </c>
      <c r="E209" s="37"/>
      <c r="F209" s="193" t="s">
        <v>679</v>
      </c>
      <c r="G209" s="37"/>
      <c r="H209" s="37"/>
      <c r="I209" s="189"/>
      <c r="J209" s="37"/>
      <c r="K209" s="37"/>
      <c r="L209" s="40"/>
      <c r="M209" s="190"/>
      <c r="N209" s="191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156</v>
      </c>
      <c r="AU209" s="18" t="s">
        <v>83</v>
      </c>
    </row>
    <row r="210" spans="1:65" s="14" customFormat="1">
      <c r="B210" s="204"/>
      <c r="C210" s="205"/>
      <c r="D210" s="187" t="s">
        <v>158</v>
      </c>
      <c r="E210" s="206" t="s">
        <v>19</v>
      </c>
      <c r="F210" s="207" t="s">
        <v>1305</v>
      </c>
      <c r="G210" s="205"/>
      <c r="H210" s="208">
        <v>63.131999999999998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158</v>
      </c>
      <c r="AU210" s="214" t="s">
        <v>83</v>
      </c>
      <c r="AV210" s="14" t="s">
        <v>83</v>
      </c>
      <c r="AW210" s="14" t="s">
        <v>35</v>
      </c>
      <c r="AX210" s="14" t="s">
        <v>73</v>
      </c>
      <c r="AY210" s="214" t="s">
        <v>145</v>
      </c>
    </row>
    <row r="211" spans="1:65" s="15" customFormat="1">
      <c r="B211" s="215"/>
      <c r="C211" s="216"/>
      <c r="D211" s="187" t="s">
        <v>158</v>
      </c>
      <c r="E211" s="217" t="s">
        <v>19</v>
      </c>
      <c r="F211" s="218" t="s">
        <v>170</v>
      </c>
      <c r="G211" s="216"/>
      <c r="H211" s="219">
        <v>63.131999999999998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158</v>
      </c>
      <c r="AU211" s="225" t="s">
        <v>83</v>
      </c>
      <c r="AV211" s="15" t="s">
        <v>152</v>
      </c>
      <c r="AW211" s="15" t="s">
        <v>35</v>
      </c>
      <c r="AX211" s="15" t="s">
        <v>81</v>
      </c>
      <c r="AY211" s="225" t="s">
        <v>145</v>
      </c>
    </row>
    <row r="212" spans="1:65" s="2" customFormat="1" ht="24.2" customHeight="1">
      <c r="A212" s="35"/>
      <c r="B212" s="36"/>
      <c r="C212" s="174" t="s">
        <v>7</v>
      </c>
      <c r="D212" s="174" t="s">
        <v>147</v>
      </c>
      <c r="E212" s="175" t="s">
        <v>704</v>
      </c>
      <c r="F212" s="176" t="s">
        <v>705</v>
      </c>
      <c r="G212" s="177" t="s">
        <v>225</v>
      </c>
      <c r="H212" s="178">
        <v>41.000999999999998</v>
      </c>
      <c r="I212" s="179"/>
      <c r="J212" s="180">
        <f>ROUND(I212*H212,2)</f>
        <v>0</v>
      </c>
      <c r="K212" s="176" t="s">
        <v>151</v>
      </c>
      <c r="L212" s="40"/>
      <c r="M212" s="181" t="s">
        <v>19</v>
      </c>
      <c r="N212" s="182" t="s">
        <v>44</v>
      </c>
      <c r="O212" s="65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152</v>
      </c>
      <c r="AT212" s="185" t="s">
        <v>147</v>
      </c>
      <c r="AU212" s="185" t="s">
        <v>83</v>
      </c>
      <c r="AY212" s="18" t="s">
        <v>145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81</v>
      </c>
      <c r="BK212" s="186">
        <f>ROUND(I212*H212,2)</f>
        <v>0</v>
      </c>
      <c r="BL212" s="18" t="s">
        <v>152</v>
      </c>
      <c r="BM212" s="185" t="s">
        <v>1306</v>
      </c>
    </row>
    <row r="213" spans="1:65" s="2" customFormat="1" ht="19.5">
      <c r="A213" s="35"/>
      <c r="B213" s="36"/>
      <c r="C213" s="37"/>
      <c r="D213" s="187" t="s">
        <v>154</v>
      </c>
      <c r="E213" s="37"/>
      <c r="F213" s="188" t="s">
        <v>707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154</v>
      </c>
      <c r="AU213" s="18" t="s">
        <v>83</v>
      </c>
    </row>
    <row r="214" spans="1:65" s="2" customFormat="1">
      <c r="A214" s="35"/>
      <c r="B214" s="36"/>
      <c r="C214" s="37"/>
      <c r="D214" s="192" t="s">
        <v>156</v>
      </c>
      <c r="E214" s="37"/>
      <c r="F214" s="193" t="s">
        <v>708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156</v>
      </c>
      <c r="AU214" s="18" t="s">
        <v>83</v>
      </c>
    </row>
    <row r="215" spans="1:65" s="13" customFormat="1" ht="22.5">
      <c r="B215" s="194"/>
      <c r="C215" s="195"/>
      <c r="D215" s="187" t="s">
        <v>158</v>
      </c>
      <c r="E215" s="196" t="s">
        <v>19</v>
      </c>
      <c r="F215" s="197" t="s">
        <v>1186</v>
      </c>
      <c r="G215" s="195"/>
      <c r="H215" s="196" t="s">
        <v>19</v>
      </c>
      <c r="I215" s="198"/>
      <c r="J215" s="195"/>
      <c r="K215" s="195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158</v>
      </c>
      <c r="AU215" s="203" t="s">
        <v>83</v>
      </c>
      <c r="AV215" s="13" t="s">
        <v>81</v>
      </c>
      <c r="AW215" s="13" t="s">
        <v>35</v>
      </c>
      <c r="AX215" s="13" t="s">
        <v>73</v>
      </c>
      <c r="AY215" s="203" t="s">
        <v>145</v>
      </c>
    </row>
    <row r="216" spans="1:65" s="14" customFormat="1">
      <c r="B216" s="204"/>
      <c r="C216" s="205"/>
      <c r="D216" s="187" t="s">
        <v>158</v>
      </c>
      <c r="E216" s="206" t="s">
        <v>19</v>
      </c>
      <c r="F216" s="207" t="s">
        <v>1187</v>
      </c>
      <c r="G216" s="205"/>
      <c r="H216" s="208">
        <v>32.505000000000003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158</v>
      </c>
      <c r="AU216" s="214" t="s">
        <v>83</v>
      </c>
      <c r="AV216" s="14" t="s">
        <v>83</v>
      </c>
      <c r="AW216" s="14" t="s">
        <v>35</v>
      </c>
      <c r="AX216" s="14" t="s">
        <v>73</v>
      </c>
      <c r="AY216" s="214" t="s">
        <v>145</v>
      </c>
    </row>
    <row r="217" spans="1:65" s="13" customFormat="1">
      <c r="B217" s="194"/>
      <c r="C217" s="195"/>
      <c r="D217" s="187" t="s">
        <v>158</v>
      </c>
      <c r="E217" s="196" t="s">
        <v>19</v>
      </c>
      <c r="F217" s="197" t="s">
        <v>642</v>
      </c>
      <c r="G217" s="195"/>
      <c r="H217" s="196" t="s">
        <v>19</v>
      </c>
      <c r="I217" s="198"/>
      <c r="J217" s="195"/>
      <c r="K217" s="195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158</v>
      </c>
      <c r="AU217" s="203" t="s">
        <v>83</v>
      </c>
      <c r="AV217" s="13" t="s">
        <v>81</v>
      </c>
      <c r="AW217" s="13" t="s">
        <v>35</v>
      </c>
      <c r="AX217" s="13" t="s">
        <v>73</v>
      </c>
      <c r="AY217" s="203" t="s">
        <v>145</v>
      </c>
    </row>
    <row r="218" spans="1:65" s="14" customFormat="1">
      <c r="B218" s="204"/>
      <c r="C218" s="205"/>
      <c r="D218" s="187" t="s">
        <v>158</v>
      </c>
      <c r="E218" s="206" t="s">
        <v>19</v>
      </c>
      <c r="F218" s="207" t="s">
        <v>1188</v>
      </c>
      <c r="G218" s="205"/>
      <c r="H218" s="208">
        <v>5.0599999999999996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158</v>
      </c>
      <c r="AU218" s="214" t="s">
        <v>83</v>
      </c>
      <c r="AV218" s="14" t="s">
        <v>83</v>
      </c>
      <c r="AW218" s="14" t="s">
        <v>35</v>
      </c>
      <c r="AX218" s="14" t="s">
        <v>73</v>
      </c>
      <c r="AY218" s="214" t="s">
        <v>145</v>
      </c>
    </row>
    <row r="219" spans="1:65" s="13" customFormat="1">
      <c r="B219" s="194"/>
      <c r="C219" s="195"/>
      <c r="D219" s="187" t="s">
        <v>158</v>
      </c>
      <c r="E219" s="196" t="s">
        <v>19</v>
      </c>
      <c r="F219" s="197" t="s">
        <v>575</v>
      </c>
      <c r="G219" s="195"/>
      <c r="H219" s="196" t="s">
        <v>19</v>
      </c>
      <c r="I219" s="198"/>
      <c r="J219" s="195"/>
      <c r="K219" s="195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158</v>
      </c>
      <c r="AU219" s="203" t="s">
        <v>83</v>
      </c>
      <c r="AV219" s="13" t="s">
        <v>81</v>
      </c>
      <c r="AW219" s="13" t="s">
        <v>35</v>
      </c>
      <c r="AX219" s="13" t="s">
        <v>73</v>
      </c>
      <c r="AY219" s="203" t="s">
        <v>145</v>
      </c>
    </row>
    <row r="220" spans="1:65" s="14" customFormat="1">
      <c r="B220" s="204"/>
      <c r="C220" s="205"/>
      <c r="D220" s="187" t="s">
        <v>158</v>
      </c>
      <c r="E220" s="206" t="s">
        <v>19</v>
      </c>
      <c r="F220" s="207" t="s">
        <v>1189</v>
      </c>
      <c r="G220" s="205"/>
      <c r="H220" s="208">
        <v>3.4359999999999999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158</v>
      </c>
      <c r="AU220" s="214" t="s">
        <v>83</v>
      </c>
      <c r="AV220" s="14" t="s">
        <v>83</v>
      </c>
      <c r="AW220" s="14" t="s">
        <v>35</v>
      </c>
      <c r="AX220" s="14" t="s">
        <v>73</v>
      </c>
      <c r="AY220" s="214" t="s">
        <v>145</v>
      </c>
    </row>
    <row r="221" spans="1:65" s="15" customFormat="1">
      <c r="B221" s="215"/>
      <c r="C221" s="216"/>
      <c r="D221" s="187" t="s">
        <v>158</v>
      </c>
      <c r="E221" s="217" t="s">
        <v>19</v>
      </c>
      <c r="F221" s="218" t="s">
        <v>170</v>
      </c>
      <c r="G221" s="216"/>
      <c r="H221" s="219">
        <v>41.000999999999998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158</v>
      </c>
      <c r="AU221" s="225" t="s">
        <v>83</v>
      </c>
      <c r="AV221" s="15" t="s">
        <v>152</v>
      </c>
      <c r="AW221" s="15" t="s">
        <v>35</v>
      </c>
      <c r="AX221" s="15" t="s">
        <v>81</v>
      </c>
      <c r="AY221" s="225" t="s">
        <v>145</v>
      </c>
    </row>
    <row r="222" spans="1:65" s="2" customFormat="1" ht="24.2" customHeight="1">
      <c r="A222" s="35"/>
      <c r="B222" s="36"/>
      <c r="C222" s="174" t="s">
        <v>311</v>
      </c>
      <c r="D222" s="174" t="s">
        <v>147</v>
      </c>
      <c r="E222" s="175" t="s">
        <v>710</v>
      </c>
      <c r="F222" s="176" t="s">
        <v>711</v>
      </c>
      <c r="G222" s="177" t="s">
        <v>225</v>
      </c>
      <c r="H222" s="178">
        <v>21.044</v>
      </c>
      <c r="I222" s="179"/>
      <c r="J222" s="180">
        <f>ROUND(I222*H222,2)</f>
        <v>0</v>
      </c>
      <c r="K222" s="176" t="s">
        <v>151</v>
      </c>
      <c r="L222" s="40"/>
      <c r="M222" s="181" t="s">
        <v>19</v>
      </c>
      <c r="N222" s="182" t="s">
        <v>44</v>
      </c>
      <c r="O222" s="65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85" t="s">
        <v>152</v>
      </c>
      <c r="AT222" s="185" t="s">
        <v>147</v>
      </c>
      <c r="AU222" s="185" t="s">
        <v>83</v>
      </c>
      <c r="AY222" s="18" t="s">
        <v>145</v>
      </c>
      <c r="BE222" s="186">
        <f>IF(N222="základní",J222,0)</f>
        <v>0</v>
      </c>
      <c r="BF222" s="186">
        <f>IF(N222="snížená",J222,0)</f>
        <v>0</v>
      </c>
      <c r="BG222" s="186">
        <f>IF(N222="zákl. přenesená",J222,0)</f>
        <v>0</v>
      </c>
      <c r="BH222" s="186">
        <f>IF(N222="sníž. přenesená",J222,0)</f>
        <v>0</v>
      </c>
      <c r="BI222" s="186">
        <f>IF(N222="nulová",J222,0)</f>
        <v>0</v>
      </c>
      <c r="BJ222" s="18" t="s">
        <v>81</v>
      </c>
      <c r="BK222" s="186">
        <f>ROUND(I222*H222,2)</f>
        <v>0</v>
      </c>
      <c r="BL222" s="18" t="s">
        <v>152</v>
      </c>
      <c r="BM222" s="185" t="s">
        <v>1307</v>
      </c>
    </row>
    <row r="223" spans="1:65" s="2" customFormat="1" ht="19.5">
      <c r="A223" s="35"/>
      <c r="B223" s="36"/>
      <c r="C223" s="37"/>
      <c r="D223" s="187" t="s">
        <v>154</v>
      </c>
      <c r="E223" s="37"/>
      <c r="F223" s="188" t="s">
        <v>713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154</v>
      </c>
      <c r="AU223" s="18" t="s">
        <v>83</v>
      </c>
    </row>
    <row r="224" spans="1:65" s="2" customFormat="1">
      <c r="A224" s="35"/>
      <c r="B224" s="36"/>
      <c r="C224" s="37"/>
      <c r="D224" s="192" t="s">
        <v>156</v>
      </c>
      <c r="E224" s="37"/>
      <c r="F224" s="193" t="s">
        <v>714</v>
      </c>
      <c r="G224" s="37"/>
      <c r="H224" s="37"/>
      <c r="I224" s="189"/>
      <c r="J224" s="37"/>
      <c r="K224" s="37"/>
      <c r="L224" s="40"/>
      <c r="M224" s="190"/>
      <c r="N224" s="191"/>
      <c r="O224" s="65"/>
      <c r="P224" s="65"/>
      <c r="Q224" s="65"/>
      <c r="R224" s="65"/>
      <c r="S224" s="65"/>
      <c r="T224" s="66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156</v>
      </c>
      <c r="AU224" s="18" t="s">
        <v>83</v>
      </c>
    </row>
    <row r="225" spans="1:65" s="13" customFormat="1">
      <c r="B225" s="194"/>
      <c r="C225" s="195"/>
      <c r="D225" s="187" t="s">
        <v>158</v>
      </c>
      <c r="E225" s="196" t="s">
        <v>19</v>
      </c>
      <c r="F225" s="197" t="s">
        <v>1308</v>
      </c>
      <c r="G225" s="195"/>
      <c r="H225" s="196" t="s">
        <v>19</v>
      </c>
      <c r="I225" s="198"/>
      <c r="J225" s="195"/>
      <c r="K225" s="195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158</v>
      </c>
      <c r="AU225" s="203" t="s">
        <v>83</v>
      </c>
      <c r="AV225" s="13" t="s">
        <v>81</v>
      </c>
      <c r="AW225" s="13" t="s">
        <v>35</v>
      </c>
      <c r="AX225" s="13" t="s">
        <v>73</v>
      </c>
      <c r="AY225" s="203" t="s">
        <v>145</v>
      </c>
    </row>
    <row r="226" spans="1:65" s="14" customFormat="1">
      <c r="B226" s="204"/>
      <c r="C226" s="205"/>
      <c r="D226" s="187" t="s">
        <v>158</v>
      </c>
      <c r="E226" s="206" t="s">
        <v>19</v>
      </c>
      <c r="F226" s="207" t="s">
        <v>1309</v>
      </c>
      <c r="G226" s="205"/>
      <c r="H226" s="208">
        <v>21.044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158</v>
      </c>
      <c r="AU226" s="214" t="s">
        <v>83</v>
      </c>
      <c r="AV226" s="14" t="s">
        <v>83</v>
      </c>
      <c r="AW226" s="14" t="s">
        <v>35</v>
      </c>
      <c r="AX226" s="14" t="s">
        <v>73</v>
      </c>
      <c r="AY226" s="214" t="s">
        <v>145</v>
      </c>
    </row>
    <row r="227" spans="1:65" s="15" customFormat="1">
      <c r="B227" s="215"/>
      <c r="C227" s="216"/>
      <c r="D227" s="187" t="s">
        <v>158</v>
      </c>
      <c r="E227" s="217" t="s">
        <v>19</v>
      </c>
      <c r="F227" s="218" t="s">
        <v>170</v>
      </c>
      <c r="G227" s="216"/>
      <c r="H227" s="219">
        <v>21.044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158</v>
      </c>
      <c r="AU227" s="225" t="s">
        <v>83</v>
      </c>
      <c r="AV227" s="15" t="s">
        <v>152</v>
      </c>
      <c r="AW227" s="15" t="s">
        <v>35</v>
      </c>
      <c r="AX227" s="15" t="s">
        <v>81</v>
      </c>
      <c r="AY227" s="225" t="s">
        <v>145</v>
      </c>
    </row>
    <row r="228" spans="1:65" s="12" customFormat="1" ht="22.9" customHeight="1">
      <c r="B228" s="158"/>
      <c r="C228" s="159"/>
      <c r="D228" s="160" t="s">
        <v>72</v>
      </c>
      <c r="E228" s="172" t="s">
        <v>716</v>
      </c>
      <c r="F228" s="172" t="s">
        <v>717</v>
      </c>
      <c r="G228" s="159"/>
      <c r="H228" s="159"/>
      <c r="I228" s="162"/>
      <c r="J228" s="173">
        <f>BK228</f>
        <v>0</v>
      </c>
      <c r="K228" s="159"/>
      <c r="L228" s="164"/>
      <c r="M228" s="165"/>
      <c r="N228" s="166"/>
      <c r="O228" s="166"/>
      <c r="P228" s="167">
        <f>SUM(P229:P234)</f>
        <v>0</v>
      </c>
      <c r="Q228" s="166"/>
      <c r="R228" s="167">
        <f>SUM(R229:R234)</f>
        <v>0</v>
      </c>
      <c r="S228" s="166"/>
      <c r="T228" s="168">
        <f>SUM(T229:T234)</f>
        <v>0</v>
      </c>
      <c r="AR228" s="169" t="s">
        <v>81</v>
      </c>
      <c r="AT228" s="170" t="s">
        <v>72</v>
      </c>
      <c r="AU228" s="170" t="s">
        <v>81</v>
      </c>
      <c r="AY228" s="169" t="s">
        <v>145</v>
      </c>
      <c r="BK228" s="171">
        <f>SUM(BK229:BK234)</f>
        <v>0</v>
      </c>
    </row>
    <row r="229" spans="1:65" s="2" customFormat="1" ht="24.2" customHeight="1">
      <c r="A229" s="35"/>
      <c r="B229" s="36"/>
      <c r="C229" s="174" t="s">
        <v>317</v>
      </c>
      <c r="D229" s="174" t="s">
        <v>147</v>
      </c>
      <c r="E229" s="175" t="s">
        <v>719</v>
      </c>
      <c r="F229" s="176" t="s">
        <v>720</v>
      </c>
      <c r="G229" s="177" t="s">
        <v>225</v>
      </c>
      <c r="H229" s="178">
        <v>28.047000000000001</v>
      </c>
      <c r="I229" s="179"/>
      <c r="J229" s="180">
        <f>ROUND(I229*H229,2)</f>
        <v>0</v>
      </c>
      <c r="K229" s="176" t="s">
        <v>151</v>
      </c>
      <c r="L229" s="40"/>
      <c r="M229" s="181" t="s">
        <v>19</v>
      </c>
      <c r="N229" s="182" t="s">
        <v>44</v>
      </c>
      <c r="O229" s="65"/>
      <c r="P229" s="183">
        <f>O229*H229</f>
        <v>0</v>
      </c>
      <c r="Q229" s="183">
        <v>0</v>
      </c>
      <c r="R229" s="183">
        <f>Q229*H229</f>
        <v>0</v>
      </c>
      <c r="S229" s="183">
        <v>0</v>
      </c>
      <c r="T229" s="18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185" t="s">
        <v>152</v>
      </c>
      <c r="AT229" s="185" t="s">
        <v>147</v>
      </c>
      <c r="AU229" s="185" t="s">
        <v>83</v>
      </c>
      <c r="AY229" s="18" t="s">
        <v>145</v>
      </c>
      <c r="BE229" s="186">
        <f>IF(N229="základní",J229,0)</f>
        <v>0</v>
      </c>
      <c r="BF229" s="186">
        <f>IF(N229="snížená",J229,0)</f>
        <v>0</v>
      </c>
      <c r="BG229" s="186">
        <f>IF(N229="zákl. přenesená",J229,0)</f>
        <v>0</v>
      </c>
      <c r="BH229" s="186">
        <f>IF(N229="sníž. přenesená",J229,0)</f>
        <v>0</v>
      </c>
      <c r="BI229" s="186">
        <f>IF(N229="nulová",J229,0)</f>
        <v>0</v>
      </c>
      <c r="BJ229" s="18" t="s">
        <v>81</v>
      </c>
      <c r="BK229" s="186">
        <f>ROUND(I229*H229,2)</f>
        <v>0</v>
      </c>
      <c r="BL229" s="18" t="s">
        <v>152</v>
      </c>
      <c r="BM229" s="185" t="s">
        <v>1310</v>
      </c>
    </row>
    <row r="230" spans="1:65" s="2" customFormat="1" ht="29.25">
      <c r="A230" s="35"/>
      <c r="B230" s="36"/>
      <c r="C230" s="37"/>
      <c r="D230" s="187" t="s">
        <v>154</v>
      </c>
      <c r="E230" s="37"/>
      <c r="F230" s="188" t="s">
        <v>722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154</v>
      </c>
      <c r="AU230" s="18" t="s">
        <v>83</v>
      </c>
    </row>
    <row r="231" spans="1:65" s="2" customFormat="1">
      <c r="A231" s="35"/>
      <c r="B231" s="36"/>
      <c r="C231" s="37"/>
      <c r="D231" s="192" t="s">
        <v>156</v>
      </c>
      <c r="E231" s="37"/>
      <c r="F231" s="193" t="s">
        <v>723</v>
      </c>
      <c r="G231" s="37"/>
      <c r="H231" s="37"/>
      <c r="I231" s="189"/>
      <c r="J231" s="37"/>
      <c r="K231" s="37"/>
      <c r="L231" s="40"/>
      <c r="M231" s="190"/>
      <c r="N231" s="191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156</v>
      </c>
      <c r="AU231" s="18" t="s">
        <v>83</v>
      </c>
    </row>
    <row r="232" spans="1:65" s="2" customFormat="1" ht="33" customHeight="1">
      <c r="A232" s="35"/>
      <c r="B232" s="36"/>
      <c r="C232" s="174" t="s">
        <v>169</v>
      </c>
      <c r="D232" s="174" t="s">
        <v>147</v>
      </c>
      <c r="E232" s="175" t="s">
        <v>725</v>
      </c>
      <c r="F232" s="176" t="s">
        <v>726</v>
      </c>
      <c r="G232" s="177" t="s">
        <v>225</v>
      </c>
      <c r="H232" s="178">
        <v>28.047000000000001</v>
      </c>
      <c r="I232" s="179"/>
      <c r="J232" s="180">
        <f>ROUND(I232*H232,2)</f>
        <v>0</v>
      </c>
      <c r="K232" s="176" t="s">
        <v>151</v>
      </c>
      <c r="L232" s="40"/>
      <c r="M232" s="181" t="s">
        <v>19</v>
      </c>
      <c r="N232" s="182" t="s">
        <v>44</v>
      </c>
      <c r="O232" s="65"/>
      <c r="P232" s="183">
        <f>O232*H232</f>
        <v>0</v>
      </c>
      <c r="Q232" s="183">
        <v>0</v>
      </c>
      <c r="R232" s="183">
        <f>Q232*H232</f>
        <v>0</v>
      </c>
      <c r="S232" s="183">
        <v>0</v>
      </c>
      <c r="T232" s="18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185" t="s">
        <v>152</v>
      </c>
      <c r="AT232" s="185" t="s">
        <v>147</v>
      </c>
      <c r="AU232" s="185" t="s">
        <v>83</v>
      </c>
      <c r="AY232" s="18" t="s">
        <v>145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18" t="s">
        <v>81</v>
      </c>
      <c r="BK232" s="186">
        <f>ROUND(I232*H232,2)</f>
        <v>0</v>
      </c>
      <c r="BL232" s="18" t="s">
        <v>152</v>
      </c>
      <c r="BM232" s="185" t="s">
        <v>1311</v>
      </c>
    </row>
    <row r="233" spans="1:65" s="2" customFormat="1" ht="29.25">
      <c r="A233" s="35"/>
      <c r="B233" s="36"/>
      <c r="C233" s="37"/>
      <c r="D233" s="187" t="s">
        <v>154</v>
      </c>
      <c r="E233" s="37"/>
      <c r="F233" s="188" t="s">
        <v>728</v>
      </c>
      <c r="G233" s="37"/>
      <c r="H233" s="37"/>
      <c r="I233" s="189"/>
      <c r="J233" s="37"/>
      <c r="K233" s="37"/>
      <c r="L233" s="40"/>
      <c r="M233" s="190"/>
      <c r="N233" s="191"/>
      <c r="O233" s="65"/>
      <c r="P233" s="65"/>
      <c r="Q233" s="65"/>
      <c r="R233" s="65"/>
      <c r="S233" s="65"/>
      <c r="T233" s="66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154</v>
      </c>
      <c r="AU233" s="18" t="s">
        <v>83</v>
      </c>
    </row>
    <row r="234" spans="1:65" s="2" customFormat="1">
      <c r="A234" s="35"/>
      <c r="B234" s="36"/>
      <c r="C234" s="37"/>
      <c r="D234" s="192" t="s">
        <v>156</v>
      </c>
      <c r="E234" s="37"/>
      <c r="F234" s="193" t="s">
        <v>729</v>
      </c>
      <c r="G234" s="37"/>
      <c r="H234" s="37"/>
      <c r="I234" s="189"/>
      <c r="J234" s="37"/>
      <c r="K234" s="37"/>
      <c r="L234" s="40"/>
      <c r="M234" s="237"/>
      <c r="N234" s="238"/>
      <c r="O234" s="239"/>
      <c r="P234" s="239"/>
      <c r="Q234" s="239"/>
      <c r="R234" s="239"/>
      <c r="S234" s="239"/>
      <c r="T234" s="240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156</v>
      </c>
      <c r="AU234" s="18" t="s">
        <v>83</v>
      </c>
    </row>
    <row r="235" spans="1:65" s="2" customFormat="1" ht="6.95" customHeight="1">
      <c r="A235" s="35"/>
      <c r="B235" s="48"/>
      <c r="C235" s="49"/>
      <c r="D235" s="49"/>
      <c r="E235" s="49"/>
      <c r="F235" s="49"/>
      <c r="G235" s="49"/>
      <c r="H235" s="49"/>
      <c r="I235" s="49"/>
      <c r="J235" s="49"/>
      <c r="K235" s="49"/>
      <c r="L235" s="40"/>
      <c r="M235" s="35"/>
      <c r="O235" s="35"/>
      <c r="P235" s="35"/>
      <c r="Q235" s="35"/>
      <c r="R235" s="35"/>
      <c r="S235" s="35"/>
      <c r="T235" s="35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</row>
  </sheetData>
  <sheetProtection algorithmName="SHA-512" hashValue="xPGcAbOzYp4oOX8M1wtVfKcZZBxi4ls3aG8OpOyqAitJ/2r/IDg8r3mNWfOrYvJsLtbjzEHgIA+h22CklTaPAQ==" saltValue="CffdzKKRS+tR2TeARjUjUol4bm7q/AwofagwLHiZNkoDRPco6kmWnu80JFA2L6JahaGQ+4bUMLLv4tWSiG2yiA==" spinCount="100000" sheet="1" objects="1" scenarios="1" formatColumns="0" formatRows="0" autoFilter="0"/>
  <autoFilter ref="C83:K23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92" r:id="rId2"/>
    <hyperlink ref="F98" r:id="rId3"/>
    <hyperlink ref="F106" r:id="rId4"/>
    <hyperlink ref="F112" r:id="rId5"/>
    <hyperlink ref="F118" r:id="rId6"/>
    <hyperlink ref="F124" r:id="rId7"/>
    <hyperlink ref="F130" r:id="rId8"/>
    <hyperlink ref="F138" r:id="rId9"/>
    <hyperlink ref="F149" r:id="rId10"/>
    <hyperlink ref="F155" r:id="rId11"/>
    <hyperlink ref="F165" r:id="rId12"/>
    <hyperlink ref="F172" r:id="rId13"/>
    <hyperlink ref="F180" r:id="rId14"/>
    <hyperlink ref="F187" r:id="rId15"/>
    <hyperlink ref="F199" r:id="rId16"/>
    <hyperlink ref="F209" r:id="rId17"/>
    <hyperlink ref="F214" r:id="rId18"/>
    <hyperlink ref="F224" r:id="rId19"/>
    <hyperlink ref="F231" r:id="rId20"/>
    <hyperlink ref="F234" r:id="rId2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 01.1 - PROPUSTEK KM 11...</vt:lpstr>
      <vt:lpstr>SO 01.2 - PROPUSTEK KM 11...</vt:lpstr>
      <vt:lpstr>SO 02.1 - PROPUSTEK KM 11...</vt:lpstr>
      <vt:lpstr>SO 02.2 - PROPUSTEK KM 11...</vt:lpstr>
      <vt:lpstr>SO 02.3 - PROPUSTEK KM 11...</vt:lpstr>
      <vt:lpstr>SO 03.1 - PROPUSTEK KM 11...</vt:lpstr>
      <vt:lpstr>SO 03.2 - PROPUSTEK KM 11...</vt:lpstr>
      <vt:lpstr>SO 04.1 - PROPUSTEK KM 11...</vt:lpstr>
      <vt:lpstr>SO 04.2 - PROPUSTEK KM 11...</vt:lpstr>
      <vt:lpstr>VRN - Vedlejší rozpočtové...</vt:lpstr>
      <vt:lpstr>Pokyny pro vyplnění</vt:lpstr>
      <vt:lpstr>'Rekapitulace stavby'!Názvy_tisku</vt:lpstr>
      <vt:lpstr>'SO 01.1 - PROPUSTEK KM 11...'!Názvy_tisku</vt:lpstr>
      <vt:lpstr>'SO 01.2 - PROPUSTEK KM 11...'!Názvy_tisku</vt:lpstr>
      <vt:lpstr>'SO 02.1 - PROPUSTEK KM 11...'!Názvy_tisku</vt:lpstr>
      <vt:lpstr>'SO 02.2 - PROPUSTEK KM 11...'!Názvy_tisku</vt:lpstr>
      <vt:lpstr>'SO 02.3 - PROPUSTEK KM 11...'!Názvy_tisku</vt:lpstr>
      <vt:lpstr>'SO 03.1 - PROPUSTEK KM 11...'!Názvy_tisku</vt:lpstr>
      <vt:lpstr>'SO 03.2 - PROPUSTEK KM 11...'!Názvy_tisku</vt:lpstr>
      <vt:lpstr>'SO 04.1 - PROPUSTEK KM 11...'!Názvy_tisku</vt:lpstr>
      <vt:lpstr>'SO 04.2 - PROPUSTEK KM 11...'!Názvy_tisku</vt:lpstr>
      <vt:lpstr>'VRN - Vedlejší rozpočtové...'!Názvy_tisku</vt:lpstr>
      <vt:lpstr>'Pokyny pro vyplnění'!Oblast_tisku</vt:lpstr>
      <vt:lpstr>'Rekapitulace stavby'!Oblast_tisku</vt:lpstr>
      <vt:lpstr>'SO 01.1 - PROPUSTEK KM 11...'!Oblast_tisku</vt:lpstr>
      <vt:lpstr>'SO 01.2 - PROPUSTEK KM 11...'!Oblast_tisku</vt:lpstr>
      <vt:lpstr>'SO 02.1 - PROPUSTEK KM 11...'!Oblast_tisku</vt:lpstr>
      <vt:lpstr>'SO 02.2 - PROPUSTEK KM 11...'!Oblast_tisku</vt:lpstr>
      <vt:lpstr>'SO 02.3 - PROPUSTEK KM 11...'!Oblast_tisku</vt:lpstr>
      <vt:lpstr>'SO 03.1 - PROPUSTEK KM 11...'!Oblast_tisku</vt:lpstr>
      <vt:lpstr>'SO 03.2 - PROPUSTEK KM 11...'!Oblast_tisku</vt:lpstr>
      <vt:lpstr>'SO 04.1 - PROPUSTEK KM 11...'!Oblast_tisku</vt:lpstr>
      <vt:lpstr>'SO 04.2 - PROPUSTEK KM 11...'!Oblast_tisku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2022-03-29T07:28:56Z</dcterms:created>
  <dcterms:modified xsi:type="dcterms:W3CDTF">2022-03-29T07:58:08Z</dcterms:modified>
</cp:coreProperties>
</file>